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_ceo\Downloads\"/>
    </mc:Choice>
  </mc:AlternateContent>
  <xr:revisionPtr revIDLastSave="0" documentId="13_ncr:1_{20417377-5D14-46BD-8261-7FC0208DC1C1}" xr6:coauthVersionLast="47" xr6:coauthVersionMax="47" xr10:uidLastSave="{00000000-0000-0000-0000-000000000000}"/>
  <bookViews>
    <workbookView xWindow="28680" yWindow="-120" windowWidth="29040" windowHeight="15720" tabRatio="822" activeTab="3" xr2:uid="{00000000-000D-0000-FFFF-FFFF00000000}"/>
  </bookViews>
  <sheets>
    <sheet name="様式1" sheetId="3" r:id="rId1"/>
    <sheet name="別1" sheetId="4" r:id="rId2"/>
    <sheet name="別2" sheetId="5" r:id="rId3"/>
    <sheet name="別3" sheetId="40" r:id="rId4"/>
    <sheet name="別4" sheetId="36" r:id="rId5"/>
    <sheet name="別5" sheetId="9" r:id="rId6"/>
    <sheet name="別6" sheetId="10" r:id="rId7"/>
    <sheet name="別7" sheetId="34" r:id="rId8"/>
    <sheet name="様式2" sheetId="26" r:id="rId9"/>
    <sheet name="別2 (変)" sheetId="37" r:id="rId10"/>
    <sheet name="別3 (変)" sheetId="38" r:id="rId11"/>
    <sheet name="様式3" sheetId="17" r:id="rId12"/>
    <sheet name="別8" sheetId="18" r:id="rId13"/>
    <sheet name="別9" sheetId="20" r:id="rId14"/>
    <sheet name="別10" sheetId="39"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様式1!$A$1:$I$33</definedName>
    <definedName name="_xlnm.Print_Area" localSheetId="15">様式4⁻概!$A$1:$I$47</definedName>
    <definedName name="_xlnm.Print_Area" localSheetId="16">様式4⁻精!$A$1:$I$47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40" l="1"/>
  <c r="K36" i="40"/>
  <c r="K14" i="40"/>
  <c r="K51" i="40"/>
  <c r="L51" i="40" s="1"/>
  <c r="M51" i="40" s="1"/>
  <c r="D49" i="40"/>
  <c r="D48" i="40"/>
  <c r="D47" i="40"/>
  <c r="D46" i="40"/>
  <c r="D50" i="40" s="1"/>
  <c r="K50" i="40" s="1"/>
  <c r="K42" i="40"/>
  <c r="L42" i="40" s="1"/>
  <c r="M42" i="40" s="1"/>
  <c r="D40" i="40"/>
  <c r="D39" i="40"/>
  <c r="D38" i="40"/>
  <c r="D37" i="40"/>
  <c r="D41" i="40" s="1"/>
  <c r="K41" i="40" s="1"/>
  <c r="K33" i="40"/>
  <c r="L33" i="40" s="1"/>
  <c r="M33" i="40" s="1"/>
  <c r="D31" i="40"/>
  <c r="D30" i="40"/>
  <c r="D29" i="40"/>
  <c r="D28" i="40"/>
  <c r="D27" i="40"/>
  <c r="D32" i="40" s="1"/>
  <c r="K32" i="40" s="1"/>
  <c r="D26" i="40"/>
  <c r="D25" i="40"/>
  <c r="K24" i="40"/>
  <c r="L24" i="40" s="1"/>
  <c r="M24" i="40" s="1"/>
  <c r="D23" i="40"/>
  <c r="K23" i="40" s="1"/>
  <c r="D22" i="40"/>
  <c r="D21" i="40"/>
  <c r="D20" i="40"/>
  <c r="D19" i="40"/>
  <c r="D18" i="40"/>
  <c r="D17" i="40"/>
  <c r="K51" i="38"/>
  <c r="L51" i="38" s="1"/>
  <c r="M51" i="38" s="1"/>
  <c r="D49" i="38"/>
  <c r="D48" i="38"/>
  <c r="D47" i="38"/>
  <c r="D46" i="38"/>
  <c r="K42" i="38"/>
  <c r="L42" i="38" s="1"/>
  <c r="M42" i="38" s="1"/>
  <c r="D40" i="38"/>
  <c r="D39" i="38"/>
  <c r="D38" i="38"/>
  <c r="D37" i="38"/>
  <c r="D41" i="38" s="1"/>
  <c r="K41" i="38" s="1"/>
  <c r="K33" i="38"/>
  <c r="L33" i="38" s="1"/>
  <c r="M33" i="38" s="1"/>
  <c r="D31" i="38"/>
  <c r="D30" i="38"/>
  <c r="D29" i="38"/>
  <c r="D28" i="38"/>
  <c r="D27" i="38"/>
  <c r="D26" i="38"/>
  <c r="D25" i="38"/>
  <c r="K24" i="38"/>
  <c r="L24" i="38" s="1"/>
  <c r="M24" i="38" s="1"/>
  <c r="D22" i="38"/>
  <c r="D21" i="38"/>
  <c r="D20" i="38"/>
  <c r="D19" i="38"/>
  <c r="D18" i="38"/>
  <c r="D17" i="38"/>
  <c r="D23" i="38" l="1"/>
  <c r="K23" i="38" s="1"/>
  <c r="K34" i="38" s="1"/>
  <c r="D50" i="38"/>
  <c r="K50" i="38" s="1"/>
  <c r="L50" i="38" s="1"/>
  <c r="M50" i="38" s="1"/>
  <c r="K43" i="40"/>
  <c r="L23" i="40"/>
  <c r="M23" i="40" s="1"/>
  <c r="K34" i="40"/>
  <c r="K35" i="40"/>
  <c r="K8" i="40" s="1"/>
  <c r="K10" i="40" s="1"/>
  <c r="K11" i="40" s="1"/>
  <c r="L32" i="40"/>
  <c r="M32" i="40" s="1"/>
  <c r="K44" i="40"/>
  <c r="L41" i="40"/>
  <c r="M41" i="40" s="1"/>
  <c r="K53" i="40"/>
  <c r="L50" i="40"/>
  <c r="M50" i="40" s="1"/>
  <c r="D32" i="38"/>
  <c r="K32" i="38" s="1"/>
  <c r="L41" i="38"/>
  <c r="M41" i="38" s="1"/>
  <c r="D20" i="18"/>
  <c r="E25" i="26"/>
  <c r="D42" i="18"/>
  <c r="C35" i="32"/>
  <c r="E33" i="28"/>
  <c r="E33" i="29"/>
  <c r="C7" i="20"/>
  <c r="K53" i="38" l="1"/>
  <c r="K36" i="38"/>
  <c r="L23" i="38"/>
  <c r="M23" i="38" s="1"/>
  <c r="K43" i="38"/>
  <c r="K45" i="38" s="1"/>
  <c r="K44" i="38"/>
  <c r="L32" i="38"/>
  <c r="M32" i="38" s="1"/>
  <c r="K35" i="38"/>
  <c r="F82" i="23"/>
  <c r="F81" i="23"/>
  <c r="F80" i="23"/>
  <c r="F79" i="23"/>
  <c r="F78" i="23"/>
  <c r="F77" i="23"/>
  <c r="F76" i="23"/>
  <c r="F75" i="23"/>
  <c r="F73" i="23"/>
  <c r="F72" i="23"/>
  <c r="F71" i="23"/>
  <c r="F70" i="23"/>
  <c r="F69" i="23"/>
  <c r="F68" i="23"/>
  <c r="F67" i="23"/>
  <c r="F66" i="23"/>
  <c r="F65" i="23"/>
  <c r="F64" i="23"/>
  <c r="F63" i="23"/>
  <c r="F62" i="23"/>
  <c r="I61" i="23"/>
  <c r="F61" i="23"/>
  <c r="I60" i="23"/>
  <c r="I59" i="23"/>
  <c r="F59" i="23"/>
  <c r="I58" i="23"/>
  <c r="F58" i="23"/>
  <c r="I57" i="23"/>
  <c r="F57" i="23"/>
  <c r="I56" i="23"/>
  <c r="C10" i="20"/>
  <c r="C9" i="20"/>
  <c r="C8" i="20"/>
  <c r="D38" i="18"/>
  <c r="D32" i="18"/>
  <c r="K14" i="38" l="1"/>
  <c r="K8" i="38" s="1"/>
  <c r="K10" i="38" s="1"/>
  <c r="K11" i="38" s="1"/>
  <c r="D44" i="18"/>
  <c r="I55" i="23"/>
  <c r="F74" i="23"/>
  <c r="F56" i="23"/>
  <c r="F60" i="23"/>
  <c r="F55" i="23"/>
  <c r="G84" i="23" s="1"/>
  <c r="D5" i="18" l="1"/>
  <c r="D7" i="18" s="1"/>
  <c r="D8" i="18" s="1"/>
  <c r="D11" i="18" l="1"/>
</calcChain>
</file>

<file path=xl/sharedStrings.xml><?xml version="1.0" encoding="utf-8"?>
<sst xmlns="http://schemas.openxmlformats.org/spreadsheetml/2006/main" count="859" uniqueCount="445">
  <si>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</si>
  <si>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</si>
  <si>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</si>
  <si>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</si>
  <si>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</si>
  <si>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</si>
  <si>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</si>
  <si>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</si>
  <si>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</si>
  <si>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</si>
  <si>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会員数等</t>
  </si>
  <si>
    <t>事業内容</t>
  </si>
  <si>
    <r>
      <rPr>
        <sz val="11"/>
        <color theme="1"/>
        <rFont val="Segoe UI Symbol"/>
        <family val="2"/>
      </rPr>
      <t>➣</t>
    </r>
    <r>
      <rPr>
        <sz val="11"/>
        <color theme="1"/>
        <rFont val="BIZ UDゴシック"/>
        <family val="3"/>
        <charset val="128"/>
      </rPr>
      <t>担当者電話番号は、日中に連絡を取れる連絡先を記載。</t>
    </r>
    <phoneticPr fontId="2"/>
  </si>
  <si>
    <r>
      <rPr>
        <sz val="11"/>
        <color theme="1"/>
        <rFont val="Segoe UI Symbol"/>
        <family val="2"/>
      </rPr>
      <t>➣</t>
    </r>
    <r>
      <rPr>
        <sz val="11"/>
        <color theme="1"/>
        <rFont val="BIZ UDゴシック"/>
        <family val="3"/>
        <charset val="128"/>
      </rPr>
      <t>貴法人の会員数、加盟団体数等を記入。</t>
    </r>
    <phoneticPr fontId="2"/>
  </si>
  <si>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</si>
  <si>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r>
      <rPr>
        <sz val="11"/>
        <color theme="1"/>
        <rFont val="Segoe UI Symbol"/>
        <family val="2"/>
      </rPr>
      <t>➣</t>
    </r>
    <r>
      <rPr>
        <sz val="11"/>
        <color theme="1"/>
        <rFont val="BIZ UDゴシック"/>
        <family val="3"/>
        <charset val="128"/>
      </rPr>
      <t>貴法人の実施している事業の概要について簡潔に記入</t>
    </r>
    <phoneticPr fontId="2"/>
  </si>
  <si>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</si>
  <si>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</si>
  <si>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</si>
  <si>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事業名</t>
    <rPh sb="0" eb="3">
      <t>ジギョウメイ</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</si>
  <si>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</si>
  <si>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</si>
  <si>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</si>
  <si>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</si>
  <si>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</si>
  <si>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</si>
  <si>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</si>
  <si>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</si>
  <si>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</si>
  <si>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</si>
  <si>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</si>
  <si>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</si>
  <si>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</si>
  <si>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</si>
  <si>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</si>
  <si>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</si>
  <si>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</si>
  <si>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</si>
  <si>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</si>
  <si>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</si>
  <si>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</si>
  <si>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</si>
  <si>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</si>
  <si>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</si>
  <si>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</si>
  <si>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</si>
  <si>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</si>
  <si>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</si>
  <si>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</si>
  <si>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</si>
  <si>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</si>
  <si>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　住所　　　　　　　　　　　　　　　　　       　　</t>
    <phoneticPr fontId="2"/>
  </si>
  <si>
    <t>　氏名　　　　　　　　　　　　　　　　　       　　</t>
    <phoneticPr fontId="2"/>
  </si>
  <si>
    <t>　生年月日</t>
    <phoneticPr fontId="2"/>
  </si>
  <si>
    <t>　また、照会で確認された情報は、今後、私が県と行う他の契約等における身分確認に</t>
    <phoneticPr fontId="2"/>
  </si>
  <si>
    <t>利用することに同意します。</t>
    <phoneticPr fontId="2"/>
  </si>
  <si>
    <t>申告書</t>
  </si>
  <si>
    <t>１　補助金の不正受給がないこと</t>
    <phoneticPr fontId="2"/>
  </si>
  <si>
    <t>２　当法人が委託を行った場合の委託先についても同様であること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</si>
  <si>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</si>
  <si>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</si>
  <si>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</si>
  <si>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</si>
  <si>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しなかったことが判明した場合には、補助金の交付決定を取り消すなど当方が不利益</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</si>
  <si>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</si>
  <si>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</si>
  <si>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</si>
  <si>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</si>
  <si>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</si>
  <si>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</si>
  <si>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</si>
  <si>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</si>
  <si>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配送経費</t>
    <rPh sb="0" eb="4">
      <t>ハイソウケイヒ</t>
    </rPh>
    <phoneticPr fontId="2"/>
  </si>
  <si>
    <t>➣　計算誤りの無いよう、必ず検算を行ってください。</t>
  </si>
  <si>
    <t>チェック欄（所要額　兼　基準額の20％以内の場合「OK」表示）→</t>
    <rPh sb="4" eb="5">
      <t>ラン</t>
    </rPh>
    <rPh sb="6" eb="8">
      <t>ショヨウ</t>
    </rPh>
    <rPh sb="8" eb="9">
      <t>ガク</t>
    </rPh>
    <rPh sb="10" eb="11">
      <t>ケン</t>
    </rPh>
    <rPh sb="12" eb="14">
      <t>キジュン</t>
    </rPh>
    <rPh sb="14" eb="15">
      <t>ガク</t>
    </rPh>
    <rPh sb="19" eb="21">
      <t>イナイ</t>
    </rPh>
    <rPh sb="22" eb="24">
      <t>バアイ</t>
    </rPh>
    <rPh sb="28" eb="30">
      <t>ヒョウジ</t>
    </rPh>
    <phoneticPr fontId="2"/>
  </si>
  <si>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</si>
  <si>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</si>
  <si>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</si>
  <si>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</si>
  <si>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</si>
  <si>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</si>
  <si>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</si>
  <si>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r>
      <t>選定額</t>
    </r>
    <r>
      <rPr>
        <sz val="8"/>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</si>
  <si>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</si>
  <si>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</si>
  <si>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</si>
  <si>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</si>
  <si>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代表電話番号</t>
    <phoneticPr fontId="2"/>
  </si>
  <si>
    <t>担当者メールアドレス</t>
    <phoneticPr fontId="2"/>
  </si>
  <si>
    <t>団体設立年月日</t>
    <rPh sb="0" eb="2">
      <t>ダンタイ</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</si>
  <si>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</si>
  <si>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</si>
  <si>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2"/>
        <charset val="128"/>
      </rPr>
      <t>貴団体のこども・子育て支援活動、ひとり親家庭等の支援活動について前年度の実績を記入</t>
    </r>
    <rPh sb="2" eb="4">
      <t>ダンタイ</t>
    </rPh>
    <rPh sb="23" eb="24">
      <t>トウ</t>
    </rPh>
    <rPh sb="27" eb="29">
      <t>カツドウ</t>
    </rPh>
    <rPh sb="33" eb="36">
      <t>ゼンネンド</t>
    </rPh>
    <phoneticPr fontId="2"/>
  </si>
  <si>
    <t>連携実績</t>
    <rPh sb="0" eb="2">
      <t>レンケイ</t>
    </rPh>
    <rPh sb="2" eb="4">
      <t>ジッセキ</t>
    </rPh>
    <phoneticPr fontId="2"/>
  </si>
  <si>
    <r>
      <rPr>
        <sz val="11"/>
        <color theme="1"/>
        <rFont val="Segoe UI Symbol"/>
        <family val="2"/>
      </rPr>
      <t>➣</t>
    </r>
    <r>
      <rPr>
        <sz val="11"/>
        <color theme="1"/>
        <rFont val="BIZ UDゴシック"/>
        <family val="2"/>
        <charset val="128"/>
      </rPr>
      <t>貴団体の県・市町・社協等との連携（団体名、担当者氏名、電話番号等を記入）</t>
    </r>
    <rPh sb="2" eb="4">
      <t>ダンタイ</t>
    </rPh>
    <rPh sb="8" eb="9">
      <t>マチ</t>
    </rPh>
    <rPh sb="10" eb="12">
      <t>シャキョウ</t>
    </rPh>
    <rPh sb="12" eb="13">
      <t>トウ</t>
    </rPh>
    <rPh sb="18" eb="20">
      <t>ダンタイ</t>
    </rPh>
    <rPh sb="20" eb="21">
      <t>メイ</t>
    </rPh>
    <rPh sb="22" eb="25">
      <t>タントウシャ</t>
    </rPh>
    <rPh sb="25" eb="27">
      <t>シメイ</t>
    </rPh>
    <rPh sb="28" eb="30">
      <t>デンワ</t>
    </rPh>
    <rPh sb="30" eb="32">
      <t>バンゴウ</t>
    </rPh>
    <rPh sb="32" eb="33">
      <t>トウ</t>
    </rPh>
    <rPh sb="34" eb="36">
      <t>キニュウ</t>
    </rPh>
    <phoneticPr fontId="2"/>
  </si>
  <si>
    <t>　連携先の団体名</t>
    <rPh sb="1" eb="4">
      <t>レンケイサキ</t>
    </rPh>
    <rPh sb="5" eb="7">
      <t>ダンタイ</t>
    </rPh>
    <rPh sb="7" eb="8">
      <t>メイ</t>
    </rPh>
    <phoneticPr fontId="2"/>
  </si>
  <si>
    <t>　連携先の担当者</t>
    <phoneticPr fontId="2"/>
  </si>
  <si>
    <t>　※連携先へ確認することがある</t>
    <rPh sb="2" eb="5">
      <t>レンケイサキ</t>
    </rPh>
    <rPh sb="6" eb="8">
      <t>カクニン</t>
    </rPh>
    <phoneticPr fontId="2"/>
  </si>
  <si>
    <t>　連携先の電話番号</t>
    <rPh sb="1" eb="4">
      <t>レンケイサキ</t>
    </rPh>
    <rPh sb="5" eb="7">
      <t>デンワ</t>
    </rPh>
    <rPh sb="7" eb="9">
      <t>バンゴウ</t>
    </rPh>
    <phoneticPr fontId="2"/>
  </si>
  <si>
    <t>（こどもの居場所、こども宅食、コミュニティフリッジ等の活動実績は必ず記入）</t>
    <rPh sb="5" eb="8">
      <t>イバショ</t>
    </rPh>
    <rPh sb="12" eb="14">
      <t>タクショク</t>
    </rPh>
    <rPh sb="25" eb="26">
      <t>トウ</t>
    </rPh>
    <rPh sb="27" eb="29">
      <t>カツドウ</t>
    </rPh>
    <rPh sb="29" eb="31">
      <t>ジッセキ</t>
    </rPh>
    <rPh sb="32" eb="33">
      <t>カナラ</t>
    </rPh>
    <rPh sb="34" eb="36">
      <t>キニュウ</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</si>
  <si>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</si>
  <si>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</si>
  <si>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</si>
  <si>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</si>
  <si>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</si>
  <si>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</si>
  <si>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</si>
  <si>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</si>
  <si>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</si>
  <si>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r>
      <t>選定額</t>
    </r>
    <r>
      <rPr>
        <sz val="8"/>
        <rFont val="BIZ UDゴシック"/>
        <family val="3"/>
        <charset val="128"/>
      </rPr>
      <t>（計画所要小計額③と食事等支援経費①の20％のいずれか少ない額）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</si>
  <si>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②実施名称及び実施場所</t>
    <rPh sb="1" eb="3">
      <t>ジッシ</t>
    </rPh>
    <rPh sb="3" eb="5">
      <t>メイショウ</t>
    </rPh>
    <rPh sb="5" eb="6">
      <t>オヨ</t>
    </rPh>
    <rPh sb="7" eb="9">
      <t>ジッシ</t>
    </rPh>
    <rPh sb="9" eb="11">
      <t>バショ</t>
    </rPh>
    <phoneticPr fontId="2"/>
  </si>
  <si>
    <t>③具体的な支援内容（食糧・学用品・生活必需品など具体例を含め記入）</t>
    <rPh sb="1" eb="4">
      <t>グタイテキ</t>
    </rPh>
    <rPh sb="5" eb="7">
      <t>シエン</t>
    </rPh>
    <rPh sb="7" eb="9">
      <t>ナイヨウ</t>
    </rPh>
    <rPh sb="24" eb="27">
      <t>グタイレイ</t>
    </rPh>
    <rPh sb="28" eb="29">
      <t>フク</t>
    </rPh>
    <rPh sb="30" eb="32">
      <t>キニュウ</t>
    </rPh>
    <phoneticPr fontId="2"/>
  </si>
  <si>
    <t>　□なし</t>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</si>
  <si>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</si>
  <si>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補助上限額　→</t>
    <rPh sb="0" eb="2">
      <t>ホジョ</t>
    </rPh>
    <rPh sb="2" eb="5">
      <t>ジョウゲンガク</t>
    </rPh>
    <phoneticPr fontId="2"/>
  </si>
  <si>
    <t>⇒
(小計に補助率２／３を乗じ、1000円未満を切り捨てた額）</t>
    <rPh sb="3" eb="5">
      <t>ショウケイ</t>
    </rPh>
    <rPh sb="6" eb="9">
      <t>ホジョリツ</t>
    </rPh>
    <rPh sb="13" eb="14">
      <t>ジョウ</t>
    </rPh>
    <rPh sb="20" eb="21">
      <t>エン</t>
    </rPh>
    <rPh sb="21" eb="23">
      <t>ミマン</t>
    </rPh>
    <rPh sb="24" eb="25">
      <t>キ</t>
    </rPh>
    <rPh sb="26" eb="27">
      <t>ス</t>
    </rPh>
    <rPh sb="29" eb="30">
      <t>ガク</t>
    </rPh>
    <phoneticPr fontId="2"/>
  </si>
  <si>
    <r>
      <t>選定額</t>
    </r>
    <r>
      <rPr>
        <sz val="8"/>
        <rFont val="BIZ UDゴシック"/>
        <family val="3"/>
        <charset val="128"/>
      </rPr>
      <t>（計画所要小計額③と補助上限額２０万円のいずれか少ない額）</t>
    </r>
    <rPh sb="0" eb="3">
      <t>センテイガク</t>
    </rPh>
    <rPh sb="4" eb="8">
      <t>ケイカクショヨウ</t>
    </rPh>
    <rPh sb="8" eb="11">
      <t>ショウケイガク</t>
    </rPh>
    <rPh sb="13" eb="15">
      <t>ホジョ</t>
    </rPh>
    <rPh sb="15" eb="17">
      <t>ジョウゲン</t>
    </rPh>
    <rPh sb="17" eb="18">
      <t>ガク</t>
    </rPh>
    <rPh sb="20" eb="22">
      <t>マンエン</t>
    </rPh>
    <rPh sb="27" eb="28">
      <t>スク</t>
    </rPh>
    <rPh sb="30" eb="31">
      <t>ガク</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</si>
  <si>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</si>
  <si>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</si>
  <si>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</si>
  <si>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</si>
  <si>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　計画所要合計額に占める配送経費の割合は20％以内（但し、こども宅食に係る活動のみ）</t>
    <rPh sb="2" eb="6">
      <t>ケイカクショヨウ</t>
    </rPh>
    <rPh sb="6" eb="9">
      <t>ゴウケイガク</t>
    </rPh>
    <rPh sb="10" eb="11">
      <t>シ</t>
    </rPh>
    <rPh sb="13" eb="17">
      <t>ハイソウケイヒ</t>
    </rPh>
    <rPh sb="18" eb="20">
      <t>ワリアイ</t>
    </rPh>
    <rPh sb="24" eb="26">
      <t>イナイ</t>
    </rPh>
    <rPh sb="27" eb="28">
      <t>タダ</t>
    </rPh>
    <rPh sb="33" eb="35">
      <t>タクショク</t>
    </rPh>
    <rPh sb="36" eb="37">
      <t>カカ</t>
    </rPh>
    <rPh sb="38" eb="40">
      <t>カツドウ</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</si>
  <si>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</si>
  <si>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</si>
  <si>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</si>
  <si>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</si>
  <si>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</si>
  <si>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（寄附金その他収入が見込まれる場合はその額）</t>
    <phoneticPr fontId="2"/>
  </si>
  <si>
    <t>３　添付書類</t>
  </si>
  <si>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</si>
  <si>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</si>
  <si>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</si>
  <si>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</si>
  <si>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</si>
  <si>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</si>
  <si>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</si>
  <si>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</si>
  <si>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</si>
  <si>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11"/>
  </si>
  <si>
    <t>③差引額</t>
    <rPh sb="1" eb="4">
      <t>サシヒキガク</t>
    </rPh>
    <phoneticPr fontId="11"/>
  </si>
  <si>
    <t>（経費支出済額明細書）</t>
    <rPh sb="1" eb="3">
      <t>ケイヒ</t>
    </rPh>
    <rPh sb="3" eb="6">
      <t>シシュツズ</t>
    </rPh>
    <rPh sb="6" eb="7">
      <t>ガク</t>
    </rPh>
    <rPh sb="7" eb="10">
      <t>メイサイショ</t>
    </rPh>
    <phoneticPr fontId="2"/>
  </si>
  <si>
    <t>（③＝①-②）</t>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</si>
  <si>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</si>
  <si>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</si>
  <si>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20"/>
  </si>
  <si>
    <t>代表者名</t>
    <rPh sb="0" eb="4">
      <t>ダイヒョウシャメイ</t>
    </rPh>
    <phoneticPr fontId="20"/>
  </si>
  <si>
    <t>合計実施回数</t>
    <rPh sb="0" eb="2">
      <t>ゴウケイ</t>
    </rPh>
    <rPh sb="2" eb="6">
      <t>ジッシカイスウ</t>
    </rPh>
    <phoneticPr fontId="20"/>
  </si>
  <si>
    <t>合計実施箇所数</t>
    <rPh sb="0" eb="2">
      <t>ゴウケイ</t>
    </rPh>
    <rPh sb="2" eb="7">
      <t>ジッシカショスウ</t>
    </rPh>
    <phoneticPr fontId="20"/>
  </si>
  <si>
    <t>事業内容</t>
    <rPh sb="0" eb="4">
      <t>ジギョウナイヨウ</t>
    </rPh>
    <phoneticPr fontId="20"/>
  </si>
  <si>
    <t>事業実施日
（事業実施期間）</t>
    <rPh sb="0" eb="5">
      <t>ジギョウジッシビ</t>
    </rPh>
    <rPh sb="7" eb="13">
      <t>ジギョウジッシキカン</t>
    </rPh>
    <phoneticPr fontId="20"/>
  </si>
  <si>
    <t>実施場所</t>
    <rPh sb="0" eb="4">
      <t>ジッシバショ</t>
    </rPh>
    <phoneticPr fontId="20"/>
  </si>
  <si>
    <t>実施した事業</t>
    <rPh sb="0" eb="2">
      <t>ジッシ</t>
    </rPh>
    <rPh sb="4" eb="6">
      <t>ジギョウ</t>
    </rPh>
    <phoneticPr fontId="20"/>
  </si>
  <si>
    <t>支援対象者</t>
    <rPh sb="0" eb="5">
      <t>シエンタイショウシャ</t>
    </rPh>
    <phoneticPr fontId="20"/>
  </si>
  <si>
    <t>実施回数</t>
    <rPh sb="0" eb="4">
      <t>ジッシカイスウ</t>
    </rPh>
    <phoneticPr fontId="20"/>
  </si>
  <si>
    <t>実施箇所数</t>
    <rPh sb="0" eb="5">
      <t>ジッシカショスウ</t>
    </rPh>
    <phoneticPr fontId="20"/>
  </si>
  <si>
    <t>実施内容</t>
    <rPh sb="0" eb="4">
      <t>ジッシナイヨウ</t>
    </rPh>
    <phoneticPr fontId="20"/>
  </si>
  <si>
    <t>市区町村等との連携内容について</t>
    <rPh sb="0" eb="5">
      <t>シクチョウソントウ</t>
    </rPh>
    <rPh sb="7" eb="11">
      <t>レンケイナイヨウ</t>
    </rPh>
    <phoneticPr fontId="20"/>
  </si>
  <si>
    <t>支援人数（延数）</t>
    <rPh sb="0" eb="4">
      <t>シエンニンズウ</t>
    </rPh>
    <rPh sb="5" eb="6">
      <t>ノ</t>
    </rPh>
    <rPh sb="6" eb="7">
      <t>スウ</t>
    </rPh>
    <phoneticPr fontId="20"/>
  </si>
  <si>
    <t>支援世帯数（延数）</t>
    <rPh sb="0" eb="5">
      <t>シエンセタイスウ</t>
    </rPh>
    <rPh sb="6" eb="7">
      <t>ノ</t>
    </rPh>
    <rPh sb="7" eb="8">
      <t>スウ</t>
    </rPh>
    <phoneticPr fontId="20"/>
  </si>
  <si>
    <t>団体名</t>
    <rPh sb="0" eb="2">
      <t>ダンタイ</t>
    </rPh>
    <rPh sb="2" eb="3">
      <t>メイ</t>
    </rPh>
    <phoneticPr fontId="20"/>
  </si>
  <si>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</si>
  <si>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</si>
  <si>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</si>
  <si>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</si>
  <si>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</si>
  <si>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</si>
  <si>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食糧費</t>
    <rPh sb="0" eb="3">
      <t>ショクリョウヒ</t>
    </rPh>
    <phoneticPr fontId="2"/>
  </si>
  <si>
    <t>学用品</t>
    <rPh sb="0" eb="3">
      <t>ガクヨウヒン</t>
    </rPh>
    <phoneticPr fontId="2"/>
  </si>
  <si>
    <t>生活必需品</t>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</si>
  <si>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</si>
  <si>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</si>
  <si>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</si>
  <si>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</si>
  <si>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</si>
  <si>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</si>
  <si>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</si>
  <si>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会議費</t>
    <rPh sb="0" eb="3">
      <t>カイギヒ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</si>
  <si>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</si>
  <si>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</si>
  <si>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</si>
  <si>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</si>
  <si>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</si>
  <si>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旅費（配送経費）</t>
    <rPh sb="0" eb="2">
      <t>リョヒ</t>
    </rPh>
    <rPh sb="3" eb="7">
      <t>ハイソウケイヒ</t>
    </rPh>
    <phoneticPr fontId="2"/>
  </si>
  <si>
    <t>燃料費（配送経費）</t>
    <rPh sb="0" eb="3">
      <t>ネンリョウヒ</t>
    </rPh>
    <rPh sb="4" eb="8">
      <t>ハイソウケイヒ</t>
    </rPh>
    <phoneticPr fontId="2"/>
  </si>
  <si>
    <t>借料及び損料（配送経費）</t>
    <rPh sb="7" eb="11">
      <t>ハイソウケイヒ</t>
    </rPh>
    <phoneticPr fontId="2"/>
  </si>
  <si>
    <t>諸謝金（配送経費）</t>
    <rPh sb="0" eb="3">
      <t>ショシャキン</t>
    </rPh>
    <rPh sb="4" eb="8">
      <t>ハイソウケイヒ</t>
    </rPh>
    <phoneticPr fontId="2"/>
  </si>
  <si>
    <t>消耗品費（配送経費）</t>
    <rPh sb="0" eb="4">
      <t>ショウモウヒンヒ</t>
    </rPh>
    <rPh sb="5" eb="9">
      <t>ハイソウケイヒ</t>
    </rPh>
    <phoneticPr fontId="2"/>
  </si>
  <si>
    <t>通信運搬費（配送経費）</t>
    <rPh sb="0" eb="5">
      <t>ツウシンウンパンヒ</t>
    </rPh>
    <rPh sb="6" eb="10">
      <t>ハイソウケイヒ</t>
    </rPh>
    <phoneticPr fontId="2"/>
  </si>
  <si>
    <t>保険料（配送経費）</t>
    <rPh sb="0" eb="3">
      <t>ホケンリョウ</t>
    </rPh>
    <rPh sb="4" eb="8">
      <t>ハイソウケイヒ</t>
    </rPh>
    <phoneticPr fontId="2"/>
  </si>
  <si>
    <t>委託費（配送経費）</t>
    <rPh sb="0" eb="3">
      <t>イタクヒ</t>
    </rPh>
    <rPh sb="4" eb="8">
      <t>ハイソウケイヒ</t>
    </rPh>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</si>
  <si>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</si>
  <si>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</si>
  <si>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</si>
  <si>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</si>
  <si>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</si>
  <si>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</si>
  <si>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</si>
  <si>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</si>
  <si>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</si>
  <si>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</si>
  <si>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</si>
  <si>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</si>
  <si>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</si>
  <si>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</si>
  <si>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</si>
  <si>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</si>
  <si>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生活必需品</t>
    <rPh sb="0" eb="5">
      <t>セイカツヒツジュヒン</t>
    </rPh>
    <phoneticPr fontId="2"/>
  </si>
  <si>
    <t>管理運営経費</t>
    <rPh sb="0" eb="6">
      <t>カンリウンエイケイヒ</t>
    </rPh>
    <phoneticPr fontId="2"/>
  </si>
  <si>
    <t>借料及び損料</t>
    <rPh sb="0" eb="2">
      <t>シャクリョウ</t>
    </rPh>
    <rPh sb="2" eb="3">
      <t>オヨ</t>
    </rPh>
    <rPh sb="4" eb="6">
      <t>ソンリョウ</t>
    </rPh>
    <phoneticPr fontId="2"/>
  </si>
  <si>
    <t>借料及び損料（配送経費）</t>
    <rPh sb="0" eb="2">
      <t>シャクリョウ</t>
    </rPh>
    <rPh sb="2" eb="3">
      <t>オヨ</t>
    </rPh>
    <rPh sb="4" eb="6">
      <t>ソンリョウ</t>
    </rPh>
    <rPh sb="7" eb="11">
      <t>ハイソウケイヒ</t>
    </rPh>
    <phoneticPr fontId="2"/>
  </si>
  <si>
    <t>差引合計額</t>
    <rPh sb="0" eb="2">
      <t>サシヒキ</t>
    </rPh>
    <rPh sb="2" eb="5">
      <t>ゴウケイガク</t>
    </rPh>
    <phoneticPr fontId="2"/>
  </si>
  <si>
    <t>事業の実績</t>
    <rPh sb="0" eb="2">
      <t>ジギョウ</t>
    </rPh>
    <rPh sb="3" eb="5">
      <t>ジッセキ</t>
    </rPh>
    <phoneticPr fontId="2"/>
  </si>
  <si>
    <t>別紙１</t>
    <rPh sb="0" eb="2">
      <t>ベッシ</t>
    </rPh>
    <phoneticPr fontId="2"/>
  </si>
  <si>
    <t>さがこどもエールプロジェクト助成金変更申請書</t>
    <rPh sb="14" eb="17">
      <t>ジョセイキン</t>
    </rPh>
    <rPh sb="17" eb="19">
      <t>ヘンコウ</t>
    </rPh>
    <rPh sb="19" eb="22">
      <t>シンセイショ</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</si>
  <si>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</si>
  <si>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</si>
  <si>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</si>
  <si>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</si>
  <si>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</si>
  <si>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</si>
  <si>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</si>
  <si>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さがこどもエールプロジェクト事業助成金について、次のとおり変更したいので、</t>
    <rPh sb="16" eb="18">
      <t>ジョセイ</t>
    </rPh>
    <rPh sb="18" eb="19">
      <t>キン</t>
    </rPh>
    <rPh sb="24" eb="25">
      <t>ツギ</t>
    </rPh>
    <rPh sb="29" eb="31">
      <t>ヘンコウ</t>
    </rPh>
    <phoneticPr fontId="2"/>
  </si>
  <si>
    <t>１　既交付決定額　　　　　　</t>
    <rPh sb="2" eb="3">
      <t>スデ</t>
    </rPh>
    <rPh sb="3" eb="5">
      <t>コウフ</t>
    </rPh>
    <rPh sb="5" eb="7">
      <t>ケッテイ</t>
    </rPh>
    <phoneticPr fontId="2"/>
  </si>
  <si>
    <t>２　変更後申請額</t>
    <rPh sb="2" eb="4">
      <t>ヘンコウ</t>
    </rPh>
    <rPh sb="4" eb="5">
      <t>ゴ</t>
    </rPh>
    <rPh sb="5" eb="7">
      <t>シンセイ</t>
    </rPh>
    <rPh sb="7" eb="8">
      <t>ガク</t>
    </rPh>
    <phoneticPr fontId="2"/>
  </si>
  <si>
    <t>　　・所要額調</t>
    <rPh sb="3" eb="5">
      <t>ショヨウ</t>
    </rPh>
    <rPh sb="5" eb="6">
      <t>ガク</t>
    </rPh>
    <rPh sb="6" eb="7">
      <t>シラ</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</si>
  <si>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</si>
  <si>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</si>
  <si>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</si>
  <si>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</si>
  <si>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</si>
  <si>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</si>
  <si>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</si>
  <si>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　令和　　年　　月　　日付けで助成金の交付決定の通知があったさがこどもエール</t>
    <rPh sb="1" eb="3">
      <t>レイワ</t>
    </rPh>
    <rPh sb="5" eb="6">
      <t>ネン</t>
    </rPh>
    <rPh sb="15" eb="18">
      <t>ジョセイキン</t>
    </rPh>
    <phoneticPr fontId="2"/>
  </si>
  <si>
    <t>プロジェクト助成金のうち、下記金額を交付されるようさがこどもエールプロジェクト</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</si>
  <si>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</si>
  <si>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</si>
  <si>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</si>
  <si>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</si>
  <si>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</si>
  <si>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</si>
  <si>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</si>
  <si>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</si>
  <si>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</si>
  <si>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さがこどもエールプロジェクト助成金交付請求書</t>
    <rPh sb="14" eb="17">
      <t>ジョセイキン</t>
    </rPh>
    <rPh sb="17" eb="19">
      <t>コウフ</t>
    </rPh>
    <rPh sb="19" eb="22">
      <t>セイキュウショ</t>
    </rPh>
    <phoneticPr fontId="2"/>
  </si>
  <si>
    <t>さがこどもエールプロジェクト助成申込書</t>
    <rPh sb="14" eb="16">
      <t>ジョセイ</t>
    </rPh>
    <rPh sb="16" eb="18">
      <t>モウシコミ</t>
    </rPh>
    <phoneticPr fontId="2"/>
  </si>
  <si>
    <t>さがこどもエールプロジェクト事業完了報告書</t>
    <rPh sb="14" eb="16">
      <t>ジギョウ</t>
    </rPh>
    <rPh sb="16" eb="18">
      <t>カンリョウ</t>
    </rPh>
    <rPh sb="18" eb="21">
      <t>ホウコクショ</t>
    </rPh>
    <phoneticPr fontId="2"/>
  </si>
  <si>
    <t>振込先</t>
  </si>
  <si>
    <t>金融機関名</t>
  </si>
  <si>
    <t>預金種別及び口座番号</t>
  </si>
  <si>
    <t>口座名義</t>
  </si>
  <si>
    <t>　　（３）その他中間支援法人が必要と認めるもの</t>
    <phoneticPr fontId="2"/>
  </si>
  <si>
    <t>　令和　　年　　月　　日付けで助成金の額の確定通知があったさがこどもエール</t>
    <rPh sb="1" eb="3">
      <t>レイワ</t>
    </rPh>
    <rPh sb="5" eb="6">
      <t>ネン</t>
    </rPh>
    <rPh sb="15" eb="18">
      <t>ジョセイキン</t>
    </rPh>
    <rPh sb="19" eb="20">
      <t>ガク</t>
    </rPh>
    <rPh sb="21" eb="23">
      <t>カクテイ</t>
    </rPh>
    <phoneticPr fontId="2"/>
  </si>
  <si>
    <t>プロジェクト助成金として、下記金額を交付されるようさがこどもエールプロジェ</t>
    <phoneticPr fontId="2"/>
  </si>
  <si>
    <t>１　補助金額　　　　　　　　　　　　　　　　</t>
  </si>
  <si>
    <t>２　補助金の額の確定時における消費税等仕入控除税額　</t>
  </si>
  <si>
    <t>４　補助金返還相当額（３－２）　　　　　　　　　　　　　　　　　</t>
  </si>
  <si>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</si>
  <si>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</si>
  <si>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</si>
  <si>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３　消費税等の確定に伴う補助金に係る消費税等仕入控除税額</t>
    <phoneticPr fontId="2"/>
  </si>
  <si>
    <t>　□ 含まれていない</t>
  </si>
  <si>
    <t>　□ 消費税法上の課税事業者</t>
  </si>
  <si>
    <t>２　消費税の課税方式について（１で課税事業者の場合のみ）</t>
  </si>
  <si>
    <t>　□ 一般課税方式</t>
  </si>
  <si>
    <t>　□ 簡易課税方式</t>
  </si>
  <si>
    <t>３　本補助金の補助対象経費に消費税及び地方消費税は含まれていますか</t>
  </si>
  <si>
    <t>４　補助対象経費に係る仕入について、消費税等の仕入控除税額は</t>
  </si>
  <si>
    <t>５　４で「発生する（又は発生する見込みである）」を選択した場合</t>
  </si>
  <si>
    <t>　□ 仕入控除税額は既に確定している</t>
  </si>
  <si>
    <t>　□ 現在未確定であり、消費税の申告後に確定する見込みである</t>
  </si>
  <si>
    <t>　※ 仕入控除税額が確定した場合には、補助金交付要綱の規定に基づき、</t>
  </si>
  <si>
    <t>　　 当該金額を返還します。</t>
  </si>
  <si>
    <r>
      <t>１　補助事業者の区分について（該当するものに</t>
    </r>
    <r>
      <rPr>
        <sz val="11"/>
        <color theme="1"/>
        <rFont val="Segoe UI Symbol"/>
        <family val="3"/>
      </rPr>
      <t>☑</t>
    </r>
    <r>
      <rPr>
        <sz val="11"/>
        <color theme="1"/>
        <rFont val="BIZ UDゴシック"/>
        <family val="3"/>
        <charset val="128"/>
      </rPr>
      <t>を入れる）</t>
    </r>
    <rPh sb="24" eb="25">
      <t>イ</t>
    </rPh>
    <phoneticPr fontId="2"/>
  </si>
  <si>
    <t>消費税等仕入控除税額確認書</t>
    <phoneticPr fontId="2"/>
  </si>
  <si>
    <t>　　・事業計画</t>
    <rPh sb="3" eb="5">
      <t>ジギョウ</t>
    </rPh>
    <rPh sb="5" eb="7">
      <t>ケイカク</t>
    </rPh>
    <phoneticPr fontId="2"/>
  </si>
  <si>
    <t>別紙２</t>
    <rPh sb="0" eb="2">
      <t>ベッシ</t>
    </rPh>
    <phoneticPr fontId="2"/>
  </si>
  <si>
    <t>合計支援人数</t>
    <rPh sb="0" eb="2">
      <t>ゴウケイ</t>
    </rPh>
    <rPh sb="2" eb="6">
      <t>シエンニンズウ</t>
    </rPh>
    <phoneticPr fontId="20"/>
  </si>
  <si>
    <t>合計支援世帯数</t>
    <rPh sb="0" eb="2">
      <t>ゴウケイ</t>
    </rPh>
    <rPh sb="2" eb="7">
      <t>シエンセタイスウ</t>
    </rPh>
    <phoneticPr fontId="20"/>
  </si>
  <si>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</si>
  <si>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</si>
  <si>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補助対象経費の内容および代表例</t>
    <rPh sb="0" eb="2">
      <t>ホジョ</t>
    </rPh>
    <rPh sb="2" eb="4">
      <t>タイショウ</t>
    </rPh>
    <rPh sb="4" eb="6">
      <t>ケイヒ</t>
    </rPh>
    <rPh sb="7" eb="9">
      <t>ナイヨウ</t>
    </rPh>
    <rPh sb="12" eb="15">
      <t>ダイヒョウレイ</t>
    </rPh>
    <phoneticPr fontId="2"/>
  </si>
  <si>
    <t>補助対象とならないものの例</t>
    <rPh sb="0" eb="2">
      <t>ホジョ</t>
    </rPh>
    <rPh sb="2" eb="4">
      <t>タイショウ</t>
    </rPh>
    <rPh sb="12" eb="13">
      <t>レイ</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</si>
  <si>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</si>
  <si>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</si>
  <si>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</si>
  <si>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</si>
  <si>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</si>
  <si>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</si>
  <si>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</si>
  <si>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</si>
  <si>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</si>
  <si>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</si>
  <si>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</si>
  <si>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</si>
  <si>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・中間支援法人が実施する研修会等へ参加するための旅費</t>
    <rPh sb="1" eb="5">
      <t>チュウカンシエン</t>
    </rPh>
    <rPh sb="5" eb="7">
      <t>ホウジン</t>
    </rPh>
    <rPh sb="8" eb="10">
      <t>ジッシ</t>
    </rPh>
    <rPh sb="12" eb="15">
      <t>ケンシュウカイ</t>
    </rPh>
    <rPh sb="15" eb="16">
      <t>トウ</t>
    </rPh>
    <rPh sb="17" eb="19">
      <t>サンカ</t>
    </rPh>
    <rPh sb="24" eb="26">
      <t>リョヒ</t>
    </rPh>
    <phoneticPr fontId="2"/>
  </si>
  <si>
    <t>・団体の構成員（職員）が本事業の実施に係る視察等を行うための旅費</t>
    <rPh sb="1" eb="3">
      <t>ダンタイ</t>
    </rPh>
    <rPh sb="16" eb="18">
      <t>ジッシ</t>
    </rPh>
    <rPh sb="19" eb="20">
      <t>カカ</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</si>
  <si>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</si>
  <si>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</si>
  <si>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</si>
  <si>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・コピー用紙・筆記用具、材料費等</t>
    <phoneticPr fontId="2"/>
  </si>
  <si>
    <t>・こどもの居場所、こども宅食、コミュニティフリッジ等（以下「こどもの居場所等」という）で使用するマスク、洗剤、消毒液等</t>
    <rPh sb="5" eb="8">
      <t>イバショ</t>
    </rPh>
    <rPh sb="12" eb="14">
      <t>タクショク</t>
    </rPh>
    <rPh sb="25" eb="26">
      <t>トウ</t>
    </rPh>
    <rPh sb="27" eb="29">
      <t>イカ</t>
    </rPh>
    <rPh sb="34" eb="37">
      <t>イバショ</t>
    </rPh>
    <rPh sb="37" eb="38">
      <t>トウ</t>
    </rPh>
    <rPh sb="44" eb="46">
      <t>シヨウ</t>
    </rPh>
    <rPh sb="52" eb="54">
      <t>センザイ</t>
    </rPh>
    <rPh sb="55" eb="58">
      <t>ショウドクエキ</t>
    </rPh>
    <rPh sb="58" eb="59">
      <t>トウ</t>
    </rPh>
    <phoneticPr fontId="2"/>
  </si>
  <si>
    <t>本事業の実施に必要な事業用燃料代</t>
  </si>
  <si>
    <t>本事業に関わりのない事業の実施に係る燃料費</t>
    <phoneticPr fontId="2"/>
  </si>
  <si>
    <t>・こどもの居場所等の開催に使用するストーブの灯油代
・本事業に係る食品等の配送、研修会への参加、関係団体との連絡調整などのために職員の車両へ給油するガソリン代など</t>
    <rPh sb="5" eb="8">
      <t>イバショ</t>
    </rPh>
    <rPh sb="8" eb="9">
      <t>トウ</t>
    </rPh>
    <rPh sb="10" eb="12">
      <t>カイサイ</t>
    </rPh>
    <rPh sb="13" eb="15">
      <t>シヨウ</t>
    </rPh>
    <rPh sb="22" eb="24">
      <t>トウユ</t>
    </rPh>
    <rPh sb="24" eb="25">
      <t>ダイ</t>
    </rPh>
    <rPh sb="31" eb="32">
      <t>カカ</t>
    </rPh>
    <rPh sb="33" eb="35">
      <t>ショクヒン</t>
    </rPh>
    <rPh sb="35" eb="36">
      <t>トウ</t>
    </rPh>
    <rPh sb="37" eb="39">
      <t>ハイソウ</t>
    </rPh>
    <rPh sb="45" eb="47">
      <t>サンカ</t>
    </rPh>
    <rPh sb="48" eb="50">
      <t>カンケイ</t>
    </rPh>
    <rPh sb="50" eb="52">
      <t>ダンタイ</t>
    </rPh>
    <rPh sb="54" eb="56">
      <t>レンラク</t>
    </rPh>
    <rPh sb="56" eb="58">
      <t>チョウセイ</t>
    </rPh>
    <rPh sb="64" eb="66">
      <t>ショクイン</t>
    </rPh>
    <phoneticPr fontId="2"/>
  </si>
  <si>
    <t>印刷製本費</t>
  </si>
  <si>
    <t>本事業の実施に必要な各種文書、その他資料等の印刷代及び製本代</t>
  </si>
  <si>
    <t>団体が発行している会報等</t>
    <rPh sb="0" eb="2">
      <t>ダンタイ</t>
    </rPh>
    <phoneticPr fontId="2"/>
  </si>
  <si>
    <t>・こどもの居場所等の実施を周知するためのチラシ</t>
    <rPh sb="5" eb="8">
      <t>イバショ</t>
    </rPh>
    <rPh sb="8" eb="9">
      <t>トウ</t>
    </rPh>
    <rPh sb="10" eb="12">
      <t>ジッシ</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</si>
  <si>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</si>
  <si>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</si>
  <si>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</si>
  <si>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</si>
  <si>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・こどもの居場所等の実施に伴い発生する光熱水費</t>
    <rPh sb="5" eb="8">
      <t>イバショ</t>
    </rPh>
    <rPh sb="8" eb="9">
      <t>トウ</t>
    </rPh>
    <rPh sb="10" eb="12">
      <t>ジッシ</t>
    </rPh>
    <rPh sb="13" eb="14">
      <t>トモナ</t>
    </rPh>
    <phoneticPr fontId="2"/>
  </si>
  <si>
    <t>会議費</t>
  </si>
  <si>
    <t>研修会・シンポジウム等開催における講師等の飲料等</t>
  </si>
  <si>
    <t>本事業に関わりのない研修会等に係る講師等の飲料等</t>
    <rPh sb="13" eb="14">
      <t>トウ</t>
    </rPh>
    <phoneticPr fontId="2"/>
  </si>
  <si>
    <t>・本事業に係る打合せ等に係る講師等の飲料等</t>
    <rPh sb="7" eb="9">
      <t>ウチアワ</t>
    </rPh>
    <rPh sb="10" eb="11">
      <t>トウ</t>
    </rPh>
    <phoneticPr fontId="2"/>
  </si>
  <si>
    <t>雑役務費</t>
  </si>
  <si>
    <t>本事業の実施に必要な広報を行う費用、銀行振込手数料等</t>
    <phoneticPr fontId="2"/>
  </si>
  <si>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</si>
  <si>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</si>
  <si>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</si>
  <si>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</si>
  <si>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・本事業に係る相談対応における電信電話料</t>
  </si>
  <si>
    <t>本事業の実施に必要な保険料</t>
  </si>
  <si>
    <t>本事業に関わりのないイベントに関する保険料</t>
    <phoneticPr fontId="2"/>
  </si>
  <si>
    <t>・イベント保険やボランティアスタッフの保険など</t>
    <phoneticPr fontId="2"/>
  </si>
  <si>
    <t>委託費</t>
  </si>
  <si>
    <t>本事業の一部を外部団体等に委託する際の費用</t>
    <rPh sb="7" eb="9">
      <t>ガイブ</t>
    </rPh>
    <rPh sb="19" eb="21">
      <t>ヒヨウ</t>
    </rPh>
    <phoneticPr fontId="2"/>
  </si>
  <si>
    <t>本事業に関わりのない業務に関する委託料</t>
    <rPh sb="10" eb="12">
      <t>ギョウム</t>
    </rPh>
    <rPh sb="16" eb="19">
      <t>イタクリョウ</t>
    </rPh>
    <phoneticPr fontId="2"/>
  </si>
  <si>
    <t>・本事業の主たる事務・事業を第三者へ委託する費用</t>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</si>
  <si>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</si>
  <si>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</si>
  <si>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</si>
  <si>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・こどもの居場所等の開催に使用する会場料、活動上一時的に使用する車両等のレンタル代やその駐車料金</t>
    <rPh sb="5" eb="8">
      <t>イバショ</t>
    </rPh>
    <rPh sb="8" eb="9">
      <t>トウ</t>
    </rPh>
    <rPh sb="34" eb="35">
      <t>トウ</t>
    </rPh>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</si>
  <si>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</si>
  <si>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</si>
  <si>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</si>
  <si>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</si>
  <si>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</si>
  <si>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</si>
  <si>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食材や食材料の購入に必要な費用</t>
    <rPh sb="0" eb="2">
      <t>ショクザイ</t>
    </rPh>
    <rPh sb="3" eb="5">
      <t>ショクザイ</t>
    </rPh>
    <rPh sb="5" eb="6">
      <t>リョウ</t>
    </rPh>
    <rPh sb="7" eb="9">
      <t>コウニュウ</t>
    </rPh>
    <rPh sb="10" eb="12">
      <t>ヒツヨウ</t>
    </rPh>
    <rPh sb="13" eb="15">
      <t>ヒヨウ</t>
    </rPh>
    <phoneticPr fontId="2"/>
  </si>
  <si>
    <t>・こどもの居場所等で提供する食事、食品等の経費</t>
    <rPh sb="5" eb="8">
      <t>イバショ</t>
    </rPh>
    <rPh sb="8" eb="9">
      <t>トウ</t>
    </rPh>
    <rPh sb="10" eb="12">
      <t>テイキョウ</t>
    </rPh>
    <rPh sb="14" eb="16">
      <t>ショクジ</t>
    </rPh>
    <rPh sb="17" eb="19">
      <t>ショクヒン</t>
    </rPh>
    <rPh sb="19" eb="20">
      <t>トウ</t>
    </rPh>
    <rPh sb="21" eb="23">
      <t>ケイヒ</t>
    </rPh>
    <phoneticPr fontId="2"/>
  </si>
  <si>
    <t>・生活困窮の子育て世帯へ配布する生活必需品</t>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</si>
  <si>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</si>
  <si>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</si>
  <si>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</si>
  <si>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</si>
  <si>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</si>
  <si>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</si>
  <si>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</si>
  <si>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　 さがこどもエールプロジェクト助成要領の規定により申請します。</t>
    <rPh sb="16" eb="18">
      <t>ジョセイ</t>
    </rPh>
    <rPh sb="18" eb="20">
      <t>ヨウリョウ</t>
    </rPh>
    <rPh sb="21" eb="23">
      <t>キテイ</t>
    </rPh>
    <rPh sb="26" eb="28">
      <t>シンセイ</t>
    </rPh>
    <phoneticPr fontId="2"/>
  </si>
  <si>
    <t>さがこどもエールプロジェクト事業を実施したいので、 さがこどもエールプロジェ</t>
    <phoneticPr fontId="2"/>
  </si>
  <si>
    <t>　 クト助成要領の規定により助成申込書を提出します。</t>
    <phoneticPr fontId="2"/>
  </si>
  <si>
    <t>さがこどもエールプロジェクト事業を完了したので、さがこどもエールプロジェクト</t>
    <rPh sb="17" eb="19">
      <t>カンリョウ</t>
    </rPh>
    <phoneticPr fontId="2"/>
  </si>
  <si>
    <t>　 助成要領の規定により、次の関係書類を添えて報告します。</t>
    <phoneticPr fontId="2"/>
  </si>
  <si>
    <t>助成要領の規定により請求いたします。</t>
    <rPh sb="2" eb="4">
      <t>ヨウリョウ</t>
    </rPh>
    <phoneticPr fontId="2"/>
  </si>
  <si>
    <t>クト助成要領の規定により請求いたします。</t>
    <rPh sb="4" eb="6">
      <t>ヨウリョウ</t>
    </rPh>
    <phoneticPr fontId="2"/>
  </si>
  <si>
    <t>④佐賀県による「さがこどもエールプロジェクト」の助成を受けていることの明示</t>
    <rPh sb="1" eb="4">
      <t>サガケン</t>
    </rPh>
    <rPh sb="24" eb="26">
      <t>ジョセイ</t>
    </rPh>
    <rPh sb="27" eb="28">
      <t>ウ</t>
    </rPh>
    <rPh sb="35" eb="37">
      <t>メイジ</t>
    </rPh>
    <phoneticPr fontId="2"/>
  </si>
  <si>
    <t>⑤支援対象者への情報発信・ＰＲの方法</t>
    <rPh sb="1" eb="6">
      <t>シエンタイショウシャ</t>
    </rPh>
    <rPh sb="8" eb="12">
      <t>ジョウホウハッシン</t>
    </rPh>
    <rPh sb="16" eb="18">
      <t>ホウホウ</t>
    </rPh>
    <phoneticPr fontId="2"/>
  </si>
  <si>
    <t>⑥関係団体（行政、社協、中間支援法人等）との連携予定</t>
    <rPh sb="1" eb="3">
      <t>カンケイ</t>
    </rPh>
    <rPh sb="3" eb="5">
      <t>ダンタイ</t>
    </rPh>
    <rPh sb="6" eb="8">
      <t>ギョウセイ</t>
    </rPh>
    <rPh sb="9" eb="11">
      <t>シャキョウ</t>
    </rPh>
    <rPh sb="12" eb="14">
      <t>チュウカン</t>
    </rPh>
    <rPh sb="14" eb="16">
      <t>シエン</t>
    </rPh>
    <rPh sb="16" eb="18">
      <t>ホウジン</t>
    </rPh>
    <rPh sb="18" eb="19">
      <t>トウ</t>
    </rPh>
    <rPh sb="24" eb="26">
      <t>ヨテイ</t>
    </rPh>
    <phoneticPr fontId="2"/>
  </si>
  <si>
    <t>　□ 発生する（又は発生する見込みである）</t>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</si>
  <si>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</si>
  <si>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</si>
  <si>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令和　　年　　月　　日付けで額の確定通知のあったさがこどもエールプロジェクト</t>
    <phoneticPr fontId="2"/>
  </si>
  <si>
    <t>助成金について、消費税等仕入れ控除税額が確定したので、さがこどもエールプロジェ</t>
    <phoneticPr fontId="2"/>
  </si>
  <si>
    <t>クト助成要領の規定により報告します。</t>
    <rPh sb="4" eb="6">
      <t>ヨウリョウ</t>
    </rPh>
    <phoneticPr fontId="2"/>
  </si>
  <si>
    <t>備品購入費</t>
    <rPh sb="0" eb="2">
      <t>ビヒン</t>
    </rPh>
    <rPh sb="2" eb="5">
      <t>コウニュウヒ</t>
    </rPh>
    <phoneticPr fontId="2"/>
  </si>
  <si>
    <t>②－①</t>
    <phoneticPr fontId="2"/>
  </si>
  <si>
    <t>助成決定額</t>
    <rPh sb="0" eb="2">
      <t>ジョセイ</t>
    </rPh>
    <rPh sb="2" eb="4">
      <t>ケッテイ</t>
    </rPh>
    <rPh sb="4" eb="5">
      <t>ガク</t>
    </rPh>
    <phoneticPr fontId="2"/>
  </si>
  <si>
    <t>食事食品等経費</t>
    <rPh sb="0" eb="2">
      <t>ショクジ</t>
    </rPh>
    <rPh sb="2" eb="4">
      <t>ショクヒン</t>
    </rPh>
    <rPh sb="4" eb="5">
      <t>トウ</t>
    </rPh>
    <rPh sb="5" eb="7">
      <t>ケイヒ</t>
    </rPh>
    <phoneticPr fontId="2"/>
  </si>
  <si>
    <r>
      <t xml:space="preserve">配送費
</t>
    </r>
    <r>
      <rPr>
        <sz val="10"/>
        <rFont val="BIZ UDゴシック"/>
        <family val="3"/>
        <charset val="128"/>
      </rPr>
      <t>こども
宅食のみ</t>
    </r>
    <rPh sb="0" eb="2">
      <t>ハイソウ</t>
    </rPh>
    <rPh sb="2" eb="3">
      <t>ヒ</t>
    </rPh>
    <rPh sb="9" eb="11">
      <t>タクショク</t>
    </rPh>
    <phoneticPr fontId="2"/>
  </si>
  <si>
    <t>④所要額</t>
    <rPh sb="1" eb="3">
      <t>ショヨウ</t>
    </rPh>
    <rPh sb="3" eb="4">
      <t>ガク</t>
    </rPh>
    <phoneticPr fontId="2"/>
  </si>
  <si>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</si>
  <si>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</si>
  <si>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</si>
  <si>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</si>
  <si>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</si>
  <si>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</si>
  <si>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（所要額内訳書の「所要額合計」を転記）</t>
    <phoneticPr fontId="2"/>
  </si>
  <si>
    <t>（③＝④）※助成上限額を超えないよう注意</t>
    <rPh sb="6" eb="11">
      <t>ジョセイジョウゲンガク</t>
    </rPh>
    <rPh sb="12" eb="13">
      <t>コ</t>
    </rPh>
    <rPh sb="18" eb="20">
      <t>チュウイ</t>
    </rPh>
    <phoneticPr fontId="2"/>
  </si>
  <si>
    <t>④補助金所要額</t>
    <rPh sb="1" eb="4">
      <t>ホジョキン</t>
    </rPh>
    <rPh sb="4" eb="6">
      <t>ショヨウ</t>
    </rPh>
    <rPh sb="6" eb="7">
      <t>ガク</t>
    </rPh>
    <phoneticPr fontId="11"/>
  </si>
  <si>
    <t>⑤助成決定額</t>
    <rPh sb="1" eb="6">
      <t>ジョセイケッテイガク</t>
    </rPh>
    <phoneticPr fontId="11"/>
  </si>
  <si>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</si>
  <si>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11"/>
  </si>
  <si>
    <t>配送費
（こども宅食のみ）</t>
    <rPh sb="0" eb="2">
      <t>ハイソウ</t>
    </rPh>
    <rPh sb="2" eb="3">
      <t>ヒ</t>
    </rPh>
    <rPh sb="9" eb="11">
      <t>タクショク</t>
    </rPh>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</si>
  <si>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</si>
  <si>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</si>
  <si>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</si>
  <si>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（本事業の寄附金等収入額）</t>
    <rPh sb="5" eb="8">
      <t>キフキン</t>
    </rPh>
    <rPh sb="8" eb="9">
      <t>トウ</t>
    </rPh>
    <phoneticPr fontId="2"/>
  </si>
  <si>
    <t>（下記「対象経費の支出済合計額」）</t>
    <rPh sb="1" eb="3">
      <t>カキ</t>
    </rPh>
    <phoneticPr fontId="2"/>
  </si>
  <si>
    <t>アンケート</t>
    <phoneticPr fontId="20"/>
  </si>
  <si>
    <t>さがこどもエールプロジェクトへ参加していただいてのご感想をお聞かせください</t>
    <rPh sb="15" eb="17">
      <t>サンカ</t>
    </rPh>
    <rPh sb="26" eb="28">
      <t>カンソウ</t>
    </rPh>
    <rPh sb="30" eb="31">
      <t>キ</t>
    </rPh>
    <phoneticPr fontId="20"/>
  </si>
  <si>
    <t>物価高騰の影響を受けて困窮する子育て世帯やこどもたちのために、</t>
    <rPh sb="0" eb="4">
      <t>ブッカコウトウ</t>
    </rPh>
    <rPh sb="5" eb="7">
      <t>エイキョウ</t>
    </rPh>
    <rPh sb="8" eb="9">
      <t>ウ</t>
    </rPh>
    <rPh sb="11" eb="13">
      <t>コンキュウ</t>
    </rPh>
    <rPh sb="15" eb="17">
      <t>コソダ</t>
    </rPh>
    <rPh sb="18" eb="20">
      <t>セタイ</t>
    </rPh>
    <phoneticPr fontId="2"/>
  </si>
  <si>
    <t>別紙９</t>
    <rPh sb="0" eb="2">
      <t>ベッシ</t>
    </rPh>
    <phoneticPr fontId="2"/>
  </si>
  <si>
    <t>別紙８</t>
    <rPh sb="0" eb="2">
      <t>ベッシ</t>
    </rPh>
    <phoneticPr fontId="2"/>
  </si>
  <si>
    <t>・アンケート</t>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</si>
  <si>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</si>
  <si>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20"/>
  </si>
  <si>
    <t>ＣＳＯとの連携による、佐賀ならではのきめ細やかな支援を届ける</t>
    <rPh sb="11" eb="13">
      <t>サガ</t>
    </rPh>
    <phoneticPr fontId="20"/>
  </si>
  <si>
    <r>
      <t>物価高騰で困窮する子育て世帯やこどもたちに対する佐賀らしいきめ細やかな支援に役に立つものであったと思われますか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コソダ</t>
    </rPh>
    <rPh sb="12" eb="14">
      <t>セタイ</t>
    </rPh>
    <rPh sb="21" eb="22">
      <t>タイ</t>
    </rPh>
    <rPh sb="24" eb="26">
      <t>サガ</t>
    </rPh>
    <rPh sb="31" eb="32">
      <t>コマ</t>
    </rPh>
    <rPh sb="35" eb="37">
      <t>シエン</t>
    </rPh>
    <rPh sb="38" eb="39">
      <t>ヤク</t>
    </rPh>
    <rPh sb="40" eb="41">
      <t>タ</t>
    </rPh>
    <rPh sb="49" eb="50">
      <t>オモ</t>
    </rPh>
    <rPh sb="57" eb="58">
      <t>チカ</t>
    </rPh>
    <phoneticPr fontId="2"/>
  </si>
  <si>
    <t>「さがこどもエールプロジェクト」にご協力いただき、まことにありがとうございました。</t>
    <rPh sb="18" eb="20">
      <t>キョウリョク</t>
    </rPh>
    <phoneticPr fontId="2"/>
  </si>
  <si>
    <t>所在地（市町名）</t>
    <rPh sb="0" eb="3">
      <t>ショザイチ</t>
    </rPh>
    <rPh sb="4" eb="5">
      <t>シ</t>
    </rPh>
    <rPh sb="5" eb="6">
      <t>マチ</t>
    </rPh>
    <rPh sb="6" eb="7">
      <t>メイ</t>
    </rPh>
    <phoneticPr fontId="2"/>
  </si>
  <si>
    <t>□こどもの居場所
□こども宅食　
□コミュニティフリッジ　
□その他（　　　　　　　　　）</t>
    <rPh sb="5" eb="8">
      <t>イバショ</t>
    </rPh>
    <rPh sb="13" eb="15">
      <t>タクショク</t>
    </rPh>
    <rPh sb="33" eb="34">
      <t>タ</t>
    </rPh>
    <phoneticPr fontId="2"/>
  </si>
  <si>
    <r>
      <t>活動区分
（該当するものに</t>
    </r>
    <r>
      <rPr>
        <sz val="10"/>
        <color theme="1"/>
        <rFont val="Segoe UI Symbol"/>
        <family val="3"/>
      </rPr>
      <t>☑</t>
    </r>
    <r>
      <rPr>
        <sz val="10"/>
        <color theme="1"/>
        <rFont val="BIZ UDゴシック"/>
        <family val="3"/>
        <charset val="128"/>
      </rPr>
      <t>）</t>
    </r>
    <rPh sb="0" eb="2">
      <t>カツドウ</t>
    </rPh>
    <rPh sb="2" eb="4">
      <t>クブン</t>
    </rPh>
    <rPh sb="6" eb="8">
      <t>ガイトウ</t>
    </rPh>
    <phoneticPr fontId="2"/>
  </si>
  <si>
    <t>・支出を証する領収書等</t>
    <rPh sb="1" eb="3">
      <t>シシュツ</t>
    </rPh>
    <rPh sb="4" eb="5">
      <t>ショウ</t>
    </rPh>
    <rPh sb="7" eb="10">
      <t>リョウシュウショ</t>
    </rPh>
    <rPh sb="10" eb="11">
      <t>トウ</t>
    </rPh>
    <phoneticPr fontId="2"/>
  </si>
  <si>
    <t>本プロジェクトで支援されたこどもや子育て世帯からの声や、支援を通してのうれしかった声などをお聞かせください</t>
    <rPh sb="0" eb="1">
      <t>ホン</t>
    </rPh>
    <rPh sb="8" eb="10">
      <t>シエン</t>
    </rPh>
    <rPh sb="17" eb="19">
      <t>コソダ</t>
    </rPh>
    <rPh sb="20" eb="22">
      <t>セタイ</t>
    </rPh>
    <rPh sb="25" eb="26">
      <t>コエ</t>
    </rPh>
    <rPh sb="28" eb="30">
      <t>シエン</t>
    </rPh>
    <rPh sb="31" eb="32">
      <t>トオ</t>
    </rPh>
    <rPh sb="41" eb="42">
      <t>コエ</t>
    </rPh>
    <rPh sb="46" eb="47">
      <t>キ</t>
    </rPh>
    <phoneticPr fontId="20"/>
  </si>
  <si>
    <t>令和　　年　　月　　日</t>
    <rPh sb="0" eb="2">
      <t>レイワ</t>
    </rPh>
    <rPh sb="4" eb="5">
      <t>ネン</t>
    </rPh>
    <rPh sb="7" eb="8">
      <t>ガツ</t>
    </rPh>
    <rPh sb="10" eb="11">
      <t>ニチ</t>
    </rPh>
    <phoneticPr fontId="2"/>
  </si>
  <si>
    <t>〒</t>
    <phoneticPr fontId="2"/>
  </si>
  <si>
    <t>令和　　年　　月　　日～令和　　年　　月　　日</t>
    <rPh sb="0" eb="2">
      <t>レイワ</t>
    </rPh>
    <rPh sb="4" eb="5">
      <t>ネン</t>
    </rPh>
    <rPh sb="7" eb="8">
      <t>ゲツ</t>
    </rPh>
    <rPh sb="10" eb="11">
      <t>ニチ</t>
    </rPh>
    <rPh sb="12" eb="14">
      <t>レイワ</t>
    </rPh>
    <rPh sb="16" eb="17">
      <t>ネン</t>
    </rPh>
    <rPh sb="19" eb="20">
      <t>ガツ</t>
    </rPh>
    <rPh sb="22" eb="23">
      <t>ニチ</t>
    </rPh>
    <phoneticPr fontId="2"/>
  </si>
  <si>
    <t>　□こどもの居場所　　　　月（　　　）人　×実施回数（　）回＝延べ（　　　）人</t>
    <rPh sb="6" eb="9">
      <t>イバショ</t>
    </rPh>
    <phoneticPr fontId="2"/>
  </si>
  <si>
    <t>　□コミュニティフリッジ　月（　　　）世帯×実施回数（　）回＝延べ（　　　）世帯</t>
    <phoneticPr fontId="2"/>
  </si>
  <si>
    <t>　□こども宅食　　　　　　月（　　　）世帯×実施回数（　）回＝延べ（　　　）世帯　　</t>
    <rPh sb="5" eb="7">
      <t>タクショク</t>
    </rPh>
    <phoneticPr fontId="2"/>
  </si>
  <si>
    <t>　□その他（　　　　）　　月（　　　）世帯×実施回数（　）回＝延べ（　　　）世帯</t>
    <rPh sb="4" eb="5">
      <t>タ</t>
    </rPh>
    <phoneticPr fontId="2"/>
  </si>
  <si>
    <t>　・こどもの居場所：</t>
    <rPh sb="6" eb="9">
      <t>イバショ</t>
    </rPh>
    <phoneticPr fontId="2"/>
  </si>
  <si>
    <t>　・こども宅食：</t>
    <phoneticPr fontId="2"/>
  </si>
  <si>
    <t>　・コミュニティフリッジ：</t>
    <phoneticPr fontId="2"/>
  </si>
  <si>
    <t>　・こども宅食：　　</t>
    <rPh sb="5" eb="7">
      <t>タクショク</t>
    </rPh>
    <phoneticPr fontId="2"/>
  </si>
  <si>
    <r>
      <t>　</t>
    </r>
    <r>
      <rPr>
        <sz val="11"/>
        <color theme="1"/>
        <rFont val="Segoe UI Symbol"/>
        <family val="3"/>
      </rPr>
      <t>□</t>
    </r>
    <r>
      <rPr>
        <sz val="11"/>
        <color theme="1"/>
        <rFont val="BIZ UDゴシック"/>
        <family val="3"/>
        <charset val="128"/>
      </rPr>
      <t>あり（□同一内容かつ同一経費への充当はしない　□どちらかの助成金を辞退する）</t>
    </r>
    <rPh sb="6" eb="8">
      <t>ドウイツ</t>
    </rPh>
    <rPh sb="8" eb="10">
      <t>ナイヨウ</t>
    </rPh>
    <rPh sb="12" eb="14">
      <t>ドウイツ</t>
    </rPh>
    <rPh sb="14" eb="16">
      <t>ケイヒ</t>
    </rPh>
    <rPh sb="18" eb="20">
      <t>ジュウトウ</t>
    </rPh>
    <rPh sb="31" eb="34">
      <t>ジョセイキン</t>
    </rPh>
    <rPh sb="35" eb="37">
      <t>ジタイ</t>
    </rPh>
    <phoneticPr fontId="2"/>
  </si>
  <si>
    <t>　（明治・大正・昭和・平成）　　年　　月　　日</t>
    <phoneticPr fontId="2"/>
  </si>
  <si>
    <t>　□ 消費税法上の免税事業者</t>
    <phoneticPr fontId="2"/>
  </si>
  <si>
    <t>　□ 含まれている</t>
    <phoneticPr fontId="2"/>
  </si>
  <si>
    <t>　□ 発生しない</t>
    <phoneticPr fontId="2"/>
  </si>
  <si>
    <t>令和　　年　　月　　日</t>
    <phoneticPr fontId="2"/>
  </si>
  <si>
    <t>別紙10</t>
    <rPh sb="0" eb="2">
      <t>ベッシ</t>
    </rPh>
    <phoneticPr fontId="2"/>
  </si>
  <si>
    <t>物価高騰に伴う貴団体の活動への影響はどのような状況ですか</t>
    <rPh sb="0" eb="4">
      <t>ブッカコウトウ</t>
    </rPh>
    <rPh sb="5" eb="6">
      <t>トモナ</t>
    </rPh>
    <rPh sb="7" eb="8">
      <t>キ</t>
    </rPh>
    <rPh sb="8" eb="10">
      <t>ダンタイ</t>
    </rPh>
    <rPh sb="11" eb="13">
      <t>カツドウ</t>
    </rPh>
    <rPh sb="15" eb="17">
      <t>エイキョウ</t>
    </rPh>
    <rPh sb="23" eb="25">
      <t>ジョウキョウ</t>
    </rPh>
    <phoneticPr fontId="2"/>
  </si>
  <si>
    <t>物価高騰に伴う支援対象のこども又は子育て世帯の影響はどのような状況ですか</t>
    <rPh sb="0" eb="4">
      <t>ブッカコウトウ</t>
    </rPh>
    <rPh sb="5" eb="6">
      <t>トモナ</t>
    </rPh>
    <rPh sb="7" eb="9">
      <t>シエン</t>
    </rPh>
    <rPh sb="9" eb="11">
      <t>タイショウ</t>
    </rPh>
    <rPh sb="15" eb="16">
      <t>マタ</t>
    </rPh>
    <rPh sb="17" eb="19">
      <t>コソダ</t>
    </rPh>
    <rPh sb="20" eb="22">
      <t>セタイ</t>
    </rPh>
    <rPh sb="23" eb="25">
      <t>エイキョウ</t>
    </rPh>
    <rPh sb="31" eb="33">
      <t>ジョウキョウ</t>
    </rPh>
    <phoneticPr fontId="2"/>
  </si>
  <si>
    <t>令和　 年　 月　 日</t>
    <rPh sb="0" eb="2">
      <t>レイワ</t>
    </rPh>
    <rPh sb="4" eb="5">
      <t>ネン</t>
    </rPh>
    <rPh sb="7" eb="8">
      <t>ガツ</t>
    </rPh>
    <rPh sb="10" eb="11">
      <t>ニチ</t>
    </rPh>
    <phoneticPr fontId="2"/>
  </si>
  <si>
    <t>３　県及び中間支援法人の必要な報告の求め、関係書類等の提出指導、当該法人</t>
    <rPh sb="2" eb="3">
      <t>ケン</t>
    </rPh>
    <rPh sb="3" eb="4">
      <t>オヨ</t>
    </rPh>
    <rPh sb="5" eb="11">
      <t>チュウカンシエンホウジン</t>
    </rPh>
    <phoneticPr fontId="2"/>
  </si>
  <si>
    <t>　　への質問又は立入検査等の検査に応じること</t>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</si>
  <si>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</si>
  <si>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</si>
  <si>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</si>
  <si>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（概算払）様式４（第14条関係）</t>
    <rPh sb="1" eb="4">
      <t>ガイサンバラ</t>
    </rPh>
    <rPh sb="5" eb="7">
      <t>ヨウシキ</t>
    </rPh>
    <rPh sb="9" eb="10">
      <t>ダイ</t>
    </rPh>
    <rPh sb="12" eb="13">
      <t>ジョウ</t>
    </rPh>
    <rPh sb="13" eb="15">
      <t>カンケイ</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</si>
  <si>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</si>
  <si>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</si>
  <si>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　代表理事　山田　健一郎　様</t>
    <rPh sb="1" eb="3">
      <t>ダイヒョウ</t>
    </rPh>
    <rPh sb="3" eb="5">
      <t>リジ</t>
    </rPh>
    <rPh sb="6" eb="8">
      <t>ヤマダ</t>
    </rPh>
    <rPh sb="9" eb="12">
      <t>ケンイチロウ</t>
    </rPh>
    <rPh sb="13" eb="14">
      <t>サマ</t>
    </rPh>
    <phoneticPr fontId="2"/>
  </si>
  <si>
    <t>公益財団法人 佐賀未来創造基金</t>
    <rPh sb="0" eb="2">
      <t>コウエキ</t>
    </rPh>
    <rPh sb="2" eb="4">
      <t>ザイダン</t>
    </rPh>
    <rPh sb="4" eb="6">
      <t>ホウジン</t>
    </rPh>
    <rPh sb="7" eb="9">
      <t>サガ</t>
    </rPh>
    <rPh sb="9" eb="11">
      <t>ミライ</t>
    </rPh>
    <rPh sb="11" eb="13">
      <t>ソウゾウ</t>
    </rPh>
    <rPh sb="13" eb="15">
      <t>キキン</t>
    </rPh>
    <phoneticPr fontId="2"/>
  </si>
  <si>
    <t>公益財団法人佐賀未来創造基金</t>
    <rPh sb="0" eb="2">
      <t>コウエキ</t>
    </rPh>
    <rPh sb="2" eb="4">
      <t>ザイダン</t>
    </rPh>
    <rPh sb="4" eb="6">
      <t>ホウジン</t>
    </rPh>
    <rPh sb="6" eb="8">
      <t>サガ</t>
    </rPh>
    <rPh sb="8" eb="10">
      <t>ミライ</t>
    </rPh>
    <rPh sb="10" eb="12">
      <t>ソウゾウ</t>
    </rPh>
    <rPh sb="12" eb="14">
      <t>キキン</t>
    </rPh>
    <phoneticPr fontId="2"/>
  </si>
  <si>
    <t>公益財団法人 佐賀未来創造基金</t>
    <phoneticPr fontId="2"/>
  </si>
  <si>
    <t>公益財団法人 佐賀未来創造基金</t>
    <phoneticPr fontId="2"/>
  </si>
  <si>
    <r>
      <t>⑦他の助成金の活用（該当するものに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</si>
  <si>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⑧その他特記事項</t>
    <rPh sb="3" eb="4">
      <t>タ</t>
    </rPh>
    <rPh sb="4" eb="6">
      <t>トッキ</t>
    </rPh>
    <rPh sb="6" eb="8">
      <t>ジコウ</t>
    </rPh>
    <phoneticPr fontId="2"/>
  </si>
  <si>
    <t>収支等命令者 　様</t>
    <phoneticPr fontId="2"/>
  </si>
  <si>
    <t>数値</t>
    <rPh sb="0" eb="2">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</si>
</sst>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Red]\-#,##0.0"/>
    <numFmt numFmtId="178" formatCode="0&quot;人&quot;"/>
    <numFmt numFmtId="179" formatCode="0&quot;世帯&quot;"/>
    <numFmt numFmtId="180" formatCode="0&quot;回&quot;"/>
    <numFmt numFmtId="181" formatCode="0&quot;箇所&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BIZ UDゴシック"/>
      <family val="3"/>
      <charset val="128"/>
    </font>
    <font>
      <sz val="10"/>
      <name val="BIZ UDゴシック"/>
      <family val="3"/>
      <charset val="128"/>
    </font>
    <font>
      <sz val="11"/>
      <color theme="1"/>
      <name val="Segoe UI Symbol"/>
      <family val="2"/>
    </font>
    <font>
      <sz val="11"/>
      <color theme="1"/>
      <name val="BIZ UDゴシック"/>
      <family val="2"/>
      <charset val="128"/>
    </font>
    <font>
      <sz val="10"/>
      <color theme="1"/>
      <name val="BIZ UDゴシック"/>
      <family val="3"/>
      <charset val="128"/>
    </font>
    <font>
      <sz val="14"/>
      <name val="BIZ UDゴシック"/>
      <family val="3"/>
      <charset val="128"/>
    </font>
    <font>
      <sz val="9"/>
      <name val="BIZ UDゴシック"/>
      <family val="3"/>
      <charset val="128"/>
    </font>
    <font>
      <sz val="6"/>
      <name val="ＭＳ Ｐゴシック"/>
      <family val="3"/>
      <charset val="128"/>
    </font>
    <font>
      <sz val="12"/>
      <name val="BIZ UDゴシック"/>
      <family val="3"/>
      <charset val="128"/>
    </font>
    <font>
      <b/>
      <sz val="16"/>
      <name val="BIZ UDゴシック"/>
      <family val="3"/>
      <charset val="128"/>
    </font>
    <font>
      <sz val="8"/>
      <name val="BIZ UDゴシック"/>
      <family val="3"/>
      <charset val="128"/>
    </font>
    <font>
      <sz val="6"/>
      <name val="BIZ UD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0"/>
      <color theme="0"/>
      <name val="BIZ UDゴシック"/>
      <family val="3"/>
      <charset val="128"/>
    </font>
    <font>
      <sz val="10"/>
      <color theme="1"/>
      <name val="Segoe UI Symbol"/>
      <family val="3"/>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indexed="64"/>
      </left>
      <right style="medium">
        <color indexed="64"/>
      </right>
      <top style="thin">
        <color indexed="64"/>
      </top>
      <bottom/>
      <diagonal/>
    </border>
    <border>
      <left style="thin">
        <color auto="1"/>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lignment vertical="center"/>
    </xf>
    <xf numFmtId="0" fontId="3" fillId="0" borderId="2" xfId="0" applyFont="1" applyBorder="1">
      <alignment vertical="center"/>
    </xf>
    <xf numFmtId="0" fontId="3" fillId="0" borderId="1"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7" fillId="2" borderId="13" xfId="0" applyFont="1" applyFill="1" applyBorder="1">
      <alignment vertical="center"/>
    </xf>
    <xf numFmtId="0" fontId="7" fillId="2" borderId="5" xfId="0" applyFont="1" applyFill="1" applyBorder="1">
      <alignment vertical="center"/>
    </xf>
    <xf numFmtId="0" fontId="3" fillId="2" borderId="14" xfId="0" applyFont="1" applyFill="1" applyBorder="1">
      <alignment vertical="center"/>
    </xf>
    <xf numFmtId="0" fontId="7" fillId="2" borderId="9" xfId="0" applyFont="1" applyFill="1" applyBorder="1">
      <alignment vertical="center"/>
    </xf>
    <xf numFmtId="0" fontId="7" fillId="2" borderId="10" xfId="0" applyFont="1" applyFill="1" applyBorder="1" applyAlignment="1">
      <alignment vertical="center" wrapText="1"/>
    </xf>
    <xf numFmtId="0" fontId="3" fillId="2" borderId="13"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3" xfId="0" applyFont="1" applyFill="1" applyBorder="1">
      <alignment vertical="center"/>
    </xf>
    <xf numFmtId="0" fontId="3" fillId="4" borderId="1" xfId="0" applyFont="1" applyFill="1" applyBorder="1">
      <alignment vertical="center"/>
    </xf>
    <xf numFmtId="0" fontId="3" fillId="4" borderId="6" xfId="0" applyFont="1" applyFill="1" applyBorder="1">
      <alignment vertical="center"/>
    </xf>
    <xf numFmtId="0" fontId="3" fillId="4" borderId="10" xfId="0" applyFont="1" applyFill="1" applyBorder="1" applyAlignment="1">
      <alignment vertical="center" wrapText="1"/>
    </xf>
    <xf numFmtId="0" fontId="3" fillId="4" borderId="12"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4" fillId="0" borderId="0" xfId="0" applyFont="1" applyAlignment="1">
      <alignment horizontal="center" vertical="center"/>
    </xf>
    <xf numFmtId="0" fontId="8" fillId="0" borderId="0" xfId="0" applyFont="1">
      <alignment vertical="center"/>
    </xf>
    <xf numFmtId="38" fontId="3" fillId="0" borderId="0" xfId="1" applyFont="1" applyAlignment="1">
      <alignment horizontal="distributed" vertical="center"/>
    </xf>
    <xf numFmtId="0" fontId="3" fillId="0" borderId="0" xfId="0" applyFont="1" applyAlignment="1">
      <alignment horizontal="center" vertical="center"/>
    </xf>
    <xf numFmtId="0" fontId="9" fillId="0" borderId="0" xfId="0" applyFont="1" applyProtection="1">
      <alignment vertical="center"/>
      <protection locked="0"/>
    </xf>
    <xf numFmtId="0" fontId="3" fillId="0" borderId="0" xfId="0" applyFont="1" applyProtection="1">
      <alignment vertical="center"/>
      <protection locked="0"/>
    </xf>
    <xf numFmtId="0" fontId="9" fillId="0" borderId="0" xfId="0" applyFont="1" applyAlignment="1">
      <alignment horizontal="center" vertical="center"/>
    </xf>
    <xf numFmtId="0" fontId="4"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22" xfId="0" applyFont="1" applyFill="1" applyBorder="1">
      <alignment vertical="center"/>
    </xf>
    <xf numFmtId="0" fontId="4"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8" fillId="0" borderId="0" xfId="0" applyFont="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38" fontId="4" fillId="0" borderId="30" xfId="1" applyFont="1" applyBorder="1">
      <alignment vertical="center"/>
    </xf>
    <xf numFmtId="0" fontId="4" fillId="0" borderId="30" xfId="0" applyFont="1" applyBorder="1">
      <alignment vertical="center"/>
    </xf>
    <xf numFmtId="0" fontId="4" fillId="0" borderId="30" xfId="0" applyFont="1" applyBorder="1" applyAlignment="1">
      <alignment horizontal="center" vertical="center"/>
    </xf>
    <xf numFmtId="0" fontId="4" fillId="0" borderId="33" xfId="0" applyFont="1" applyBorder="1" applyAlignment="1">
      <alignment vertical="center" wrapText="1"/>
    </xf>
    <xf numFmtId="38" fontId="4" fillId="0" borderId="5" xfId="1"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177" fontId="4" fillId="0" borderId="5" xfId="1" applyNumberFormat="1" applyFont="1" applyBorder="1">
      <alignment vertical="center"/>
    </xf>
    <xf numFmtId="0" fontId="10" fillId="0" borderId="5" xfId="0" applyFont="1" applyBorder="1">
      <alignment vertical="center"/>
    </xf>
    <xf numFmtId="0" fontId="10" fillId="0" borderId="34" xfId="0" applyFont="1" applyBorder="1">
      <alignment vertical="center"/>
    </xf>
    <xf numFmtId="38" fontId="4" fillId="0" borderId="2" xfId="1" applyFont="1" applyBorder="1">
      <alignment vertical="center"/>
    </xf>
    <xf numFmtId="0" fontId="4" fillId="0" borderId="2" xfId="0" applyFont="1" applyBorder="1" applyAlignment="1">
      <alignment horizontal="center" vertical="center"/>
    </xf>
    <xf numFmtId="0" fontId="4" fillId="0" borderId="31" xfId="0" applyFont="1" applyBorder="1">
      <alignment vertical="center"/>
    </xf>
    <xf numFmtId="0" fontId="4" fillId="0" borderId="34" xfId="0" applyFont="1" applyBorder="1">
      <alignment vertical="center"/>
    </xf>
    <xf numFmtId="0" fontId="4" fillId="0" borderId="40" xfId="0" applyFont="1" applyBorder="1">
      <alignment vertical="center"/>
    </xf>
    <xf numFmtId="0" fontId="7" fillId="2" borderId="11" xfId="0" applyFont="1" applyFill="1" applyBorder="1">
      <alignment vertical="center"/>
    </xf>
    <xf numFmtId="0" fontId="7" fillId="2" borderId="12" xfId="0" applyFont="1" applyFill="1" applyBorder="1" applyAlignment="1">
      <alignment vertical="center" wrapText="1"/>
    </xf>
    <xf numFmtId="38" fontId="14" fillId="0" borderId="5" xfId="1" applyFont="1" applyBorder="1" applyAlignment="1">
      <alignment vertical="center" wrapText="1"/>
    </xf>
    <xf numFmtId="38" fontId="14" fillId="0" borderId="30" xfId="1" applyFont="1" applyBorder="1">
      <alignment vertical="center"/>
    </xf>
    <xf numFmtId="38" fontId="14" fillId="0" borderId="5" xfId="1" applyFont="1" applyBorder="1">
      <alignment vertical="center"/>
    </xf>
    <xf numFmtId="38" fontId="4" fillId="0" borderId="3" xfId="1" applyFont="1" applyBorder="1">
      <alignment vertical="center"/>
    </xf>
    <xf numFmtId="0" fontId="4"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4" fillId="0" borderId="52" xfId="0" applyFont="1" applyBorder="1" applyAlignment="1">
      <alignment vertical="center" wrapText="1"/>
    </xf>
    <xf numFmtId="0" fontId="4" fillId="0" borderId="33" xfId="0" applyFont="1" applyBorder="1">
      <alignment vertical="center"/>
    </xf>
    <xf numFmtId="38" fontId="3" fillId="3" borderId="5" xfId="0" applyNumberFormat="1" applyFont="1" applyFill="1" applyBorder="1" applyProtection="1">
      <alignment vertical="center"/>
      <protection locked="0"/>
    </xf>
    <xf numFmtId="0" fontId="7" fillId="4" borderId="2" xfId="0" applyFont="1" applyFill="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12" fillId="0" borderId="0" xfId="0" applyFont="1">
      <alignment vertical="center"/>
    </xf>
    <xf numFmtId="0" fontId="4" fillId="5" borderId="50" xfId="0" applyFont="1" applyFill="1" applyBorder="1">
      <alignment vertical="center"/>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wrapText="1"/>
    </xf>
    <xf numFmtId="38" fontId="4" fillId="0" borderId="54" xfId="1" applyFont="1" applyBorder="1">
      <alignment vertical="center"/>
    </xf>
    <xf numFmtId="38" fontId="4" fillId="0" borderId="57" xfId="1" applyFont="1" applyBorder="1">
      <alignment vertical="center"/>
    </xf>
    <xf numFmtId="38" fontId="4" fillId="0" borderId="35" xfId="1" applyFont="1" applyBorder="1">
      <alignment vertical="center"/>
    </xf>
    <xf numFmtId="38" fontId="4" fillId="0" borderId="21" xfId="1" applyFont="1" applyFill="1" applyBorder="1" applyAlignment="1">
      <alignment vertical="center"/>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3" borderId="5" xfId="1" applyFont="1" applyFill="1" applyBorder="1" applyProtection="1">
      <alignment vertical="center"/>
      <protection locked="0"/>
    </xf>
    <xf numFmtId="38" fontId="3" fillId="0" borderId="5" xfId="1" applyFont="1" applyBorder="1" applyProtection="1">
      <alignment vertical="center"/>
      <protection locked="0"/>
    </xf>
    <xf numFmtId="38" fontId="3" fillId="3" borderId="5" xfId="1" applyFont="1" applyFill="1" applyBorder="1">
      <alignment vertical="center"/>
    </xf>
    <xf numFmtId="38" fontId="3" fillId="0" borderId="5" xfId="1" applyFont="1" applyBorder="1">
      <alignment vertical="center"/>
    </xf>
    <xf numFmtId="0" fontId="10" fillId="0" borderId="0" xfId="0" applyFont="1" applyAlignment="1" applyProtection="1">
      <alignment horizontal="right" vertical="center"/>
      <protection locked="0"/>
    </xf>
    <xf numFmtId="0" fontId="8" fillId="0" borderId="0" xfId="0" applyFont="1" applyAlignment="1">
      <alignment vertical="center" wrapText="1"/>
    </xf>
    <xf numFmtId="0" fontId="8" fillId="0" borderId="0" xfId="0" applyFont="1" applyAlignment="1">
      <alignment vertical="top" wrapText="1"/>
    </xf>
    <xf numFmtId="0" fontId="8" fillId="6" borderId="4" xfId="0" applyFont="1" applyFill="1" applyBorder="1" applyAlignment="1">
      <alignment vertical="center" wrapText="1"/>
    </xf>
    <xf numFmtId="0" fontId="8" fillId="6" borderId="5" xfId="0" applyFont="1" applyFill="1" applyBorder="1" applyAlignment="1">
      <alignment vertical="center" wrapText="1"/>
    </xf>
    <xf numFmtId="0" fontId="21" fillId="0" borderId="0" xfId="0" applyFont="1" applyAlignment="1">
      <alignment vertical="center" wrapText="1"/>
    </xf>
    <xf numFmtId="0" fontId="8" fillId="6" borderId="60" xfId="0" applyFont="1" applyFill="1" applyBorder="1" applyAlignment="1">
      <alignment horizontal="left" vertical="center" wrapText="1"/>
    </xf>
    <xf numFmtId="58" fontId="8" fillId="0" borderId="61" xfId="0" applyNumberFormat="1" applyFont="1" applyBorder="1" applyAlignment="1">
      <alignment horizontal="left" vertical="center" wrapText="1"/>
    </xf>
    <xf numFmtId="0" fontId="8" fillId="6" borderId="62" xfId="0" applyFont="1" applyFill="1" applyBorder="1" applyAlignment="1">
      <alignment vertical="center" wrapText="1"/>
    </xf>
    <xf numFmtId="0" fontId="8" fillId="0" borderId="63" xfId="0" applyFont="1" applyBorder="1" applyAlignment="1">
      <alignment horizontal="left" vertical="center" wrapText="1"/>
    </xf>
    <xf numFmtId="178" fontId="8" fillId="0" borderId="63" xfId="0" applyNumberFormat="1" applyFont="1" applyBorder="1" applyAlignment="1">
      <alignment vertical="center" wrapText="1"/>
    </xf>
    <xf numFmtId="179" fontId="8" fillId="0" borderId="63" xfId="0" applyNumberFormat="1" applyFont="1" applyBorder="1" applyAlignment="1">
      <alignment vertical="center" wrapText="1"/>
    </xf>
    <xf numFmtId="180" fontId="8" fillId="0" borderId="63" xfId="0" applyNumberFormat="1" applyFont="1" applyBorder="1" applyAlignment="1">
      <alignment vertical="center" wrapText="1"/>
    </xf>
    <xf numFmtId="181" fontId="8" fillId="0" borderId="63" xfId="0" applyNumberFormat="1" applyFont="1" applyBorder="1" applyAlignment="1">
      <alignment vertical="center" wrapText="1"/>
    </xf>
    <xf numFmtId="0" fontId="8" fillId="6" borderId="64" xfId="0" applyFont="1" applyFill="1" applyBorder="1" applyAlignment="1">
      <alignment vertical="center" wrapText="1"/>
    </xf>
    <xf numFmtId="0" fontId="8" fillId="0" borderId="65" xfId="0" applyFont="1" applyBorder="1" applyAlignment="1">
      <alignment vertical="top" wrapText="1"/>
    </xf>
    <xf numFmtId="0" fontId="8" fillId="6" borderId="66" xfId="0" applyFont="1" applyFill="1" applyBorder="1" applyAlignment="1">
      <alignment vertical="center" wrapText="1"/>
    </xf>
    <xf numFmtId="0" fontId="8" fillId="0" borderId="67" xfId="0" applyFont="1" applyBorder="1" applyAlignment="1">
      <alignment horizontal="left" vertical="top" wrapText="1"/>
    </xf>
    <xf numFmtId="0" fontId="8" fillId="0" borderId="65" xfId="0" applyFont="1" applyBorder="1" applyAlignment="1">
      <alignment horizontal="left" vertical="top" wrapText="1"/>
    </xf>
    <xf numFmtId="0" fontId="8" fillId="0" borderId="61" xfId="0" applyFont="1" applyBorder="1" applyAlignment="1">
      <alignment vertical="center" wrapText="1"/>
    </xf>
    <xf numFmtId="0" fontId="8" fillId="0" borderId="67" xfId="0" applyFont="1" applyBorder="1" applyAlignment="1">
      <alignment vertical="top" wrapText="1"/>
    </xf>
    <xf numFmtId="0" fontId="8" fillId="4" borderId="0" xfId="0" applyFont="1" applyFill="1" applyAlignment="1">
      <alignment vertical="center" wrapText="1"/>
    </xf>
    <xf numFmtId="0" fontId="8" fillId="4" borderId="0" xfId="0" applyFont="1" applyFill="1" applyAlignment="1">
      <alignment horizontal="left" vertical="top" wrapText="1"/>
    </xf>
    <xf numFmtId="0" fontId="3" fillId="4" borderId="0" xfId="0" applyFont="1" applyFill="1">
      <alignment vertical="center"/>
    </xf>
    <xf numFmtId="178" fontId="8" fillId="0" borderId="5" xfId="0" applyNumberFormat="1" applyFont="1" applyBorder="1" applyAlignment="1">
      <alignment horizontal="left" vertical="center" wrapText="1"/>
    </xf>
    <xf numFmtId="179" fontId="8" fillId="0" borderId="5" xfId="0" applyNumberFormat="1" applyFont="1" applyBorder="1" applyAlignment="1">
      <alignment horizontal="left" vertical="center" wrapText="1"/>
    </xf>
    <xf numFmtId="180" fontId="8" fillId="0" borderId="5" xfId="0" applyNumberFormat="1" applyFont="1" applyBorder="1" applyAlignment="1">
      <alignment horizontal="left" vertical="center" wrapText="1"/>
    </xf>
    <xf numFmtId="181" fontId="8" fillId="0" borderId="5" xfId="0" applyNumberFormat="1" applyFont="1" applyBorder="1" applyAlignment="1">
      <alignment horizontal="left" vertical="center" wrapText="1"/>
    </xf>
    <xf numFmtId="0" fontId="22" fillId="0" borderId="5" xfId="0" applyFont="1" applyBorder="1">
      <alignment vertical="center"/>
    </xf>
    <xf numFmtId="38" fontId="22" fillId="0" borderId="5" xfId="1" applyFont="1" applyFill="1" applyBorder="1">
      <alignment vertical="center"/>
    </xf>
    <xf numFmtId="38" fontId="22" fillId="0" borderId="0" xfId="1" applyFont="1" applyFill="1" applyBorder="1">
      <alignment vertical="center"/>
    </xf>
    <xf numFmtId="0" fontId="8" fillId="0" borderId="5" xfId="0" applyFont="1" applyBorder="1">
      <alignment vertical="center"/>
    </xf>
    <xf numFmtId="0" fontId="8" fillId="0" borderId="2" xfId="0" applyFont="1" applyBorder="1">
      <alignment vertical="center"/>
    </xf>
    <xf numFmtId="0" fontId="8" fillId="3" borderId="5" xfId="0" applyFont="1" applyFill="1" applyBorder="1">
      <alignment vertical="center"/>
    </xf>
    <xf numFmtId="0" fontId="8" fillId="0" borderId="1" xfId="0" applyFont="1" applyBorder="1">
      <alignment vertical="center"/>
    </xf>
    <xf numFmtId="38" fontId="8" fillId="0" borderId="1" xfId="1" applyFont="1" applyFill="1" applyBorder="1">
      <alignment vertical="center"/>
    </xf>
    <xf numFmtId="38" fontId="8" fillId="0" borderId="5" xfId="1" applyFont="1" applyFill="1" applyBorder="1">
      <alignment vertical="center"/>
    </xf>
    <xf numFmtId="38" fontId="8" fillId="0" borderId="0" xfId="1" applyFont="1" applyFill="1" applyBorder="1">
      <alignment vertical="center"/>
    </xf>
    <xf numFmtId="0" fontId="22" fillId="0" borderId="72" xfId="0" applyFont="1" applyBorder="1">
      <alignment vertical="center"/>
    </xf>
    <xf numFmtId="0" fontId="22" fillId="0" borderId="73" xfId="0" applyFont="1" applyBorder="1">
      <alignment vertical="center"/>
    </xf>
    <xf numFmtId="0" fontId="22" fillId="0" borderId="74" xfId="0" applyFont="1" applyBorder="1">
      <alignment vertical="center"/>
    </xf>
    <xf numFmtId="0" fontId="22" fillId="7" borderId="5" xfId="0" applyFont="1" applyFill="1" applyBorder="1">
      <alignment vertical="center"/>
    </xf>
    <xf numFmtId="0" fontId="23" fillId="0" borderId="5" xfId="0" applyFont="1" applyBorder="1">
      <alignment vertical="center"/>
    </xf>
    <xf numFmtId="0" fontId="23" fillId="0" borderId="0" xfId="0" applyFont="1">
      <alignment vertical="center"/>
    </xf>
    <xf numFmtId="0" fontId="21" fillId="0" borderId="0" xfId="0" applyFont="1">
      <alignment vertical="center"/>
    </xf>
    <xf numFmtId="0" fontId="26" fillId="0" borderId="0" xfId="0" applyFont="1">
      <alignment vertical="center"/>
    </xf>
    <xf numFmtId="0" fontId="16" fillId="0" borderId="0" xfId="0" applyFont="1" applyAlignment="1">
      <alignment horizontal="right" vertical="center"/>
    </xf>
    <xf numFmtId="0" fontId="16" fillId="3" borderId="6"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3"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5" xfId="0" applyFont="1" applyBorder="1">
      <alignment vertical="center"/>
    </xf>
    <xf numFmtId="176" fontId="16" fillId="0" borderId="5" xfId="0" applyNumberFormat="1" applyFont="1" applyBorder="1">
      <alignment vertical="center"/>
    </xf>
    <xf numFmtId="0" fontId="16" fillId="0" borderId="5" xfId="1" applyNumberFormat="1" applyFont="1" applyBorder="1">
      <alignment vertical="center"/>
    </xf>
    <xf numFmtId="38" fontId="16" fillId="0" borderId="5" xfId="1" applyFont="1" applyBorder="1">
      <alignment vertical="center"/>
    </xf>
    <xf numFmtId="0" fontId="16" fillId="0" borderId="63" xfId="0" applyFont="1" applyBorder="1">
      <alignment vertical="center"/>
    </xf>
    <xf numFmtId="0" fontId="16" fillId="0" borderId="8" xfId="0" applyFont="1" applyBorder="1">
      <alignment vertical="center"/>
    </xf>
    <xf numFmtId="0" fontId="16" fillId="0" borderId="6" xfId="0" applyFont="1" applyBorder="1">
      <alignment vertical="center"/>
    </xf>
    <xf numFmtId="0" fontId="16" fillId="0" borderId="62" xfId="0" applyFont="1" applyBorder="1">
      <alignment vertical="center"/>
    </xf>
    <xf numFmtId="38" fontId="16" fillId="0" borderId="63" xfId="1" applyFont="1" applyFill="1" applyBorder="1">
      <alignment vertical="center"/>
    </xf>
    <xf numFmtId="38" fontId="16" fillId="0" borderId="5" xfId="1" applyFont="1" applyFill="1" applyBorder="1">
      <alignment vertical="center"/>
    </xf>
    <xf numFmtId="38" fontId="16" fillId="3" borderId="63" xfId="1" applyFont="1" applyFill="1" applyBorder="1">
      <alignment vertical="center"/>
    </xf>
    <xf numFmtId="38" fontId="16" fillId="0" borderId="63" xfId="1" applyFont="1" applyBorder="1">
      <alignment vertical="center"/>
    </xf>
    <xf numFmtId="0" fontId="22" fillId="0" borderId="7" xfId="0" applyFont="1" applyBorder="1">
      <alignment vertical="center"/>
    </xf>
    <xf numFmtId="0" fontId="16" fillId="0" borderId="7" xfId="0" applyFont="1" applyBorder="1">
      <alignment vertical="center"/>
    </xf>
    <xf numFmtId="38" fontId="16" fillId="0" borderId="76" xfId="1" applyFont="1" applyFill="1" applyBorder="1">
      <alignment vertical="center"/>
    </xf>
    <xf numFmtId="38" fontId="16" fillId="0" borderId="8" xfId="1" applyFont="1" applyFill="1" applyBorder="1">
      <alignment vertical="center"/>
    </xf>
    <xf numFmtId="0" fontId="16" fillId="3" borderId="6" xfId="0" applyFont="1" applyFill="1" applyBorder="1">
      <alignment vertical="center"/>
    </xf>
    <xf numFmtId="0" fontId="16" fillId="3" borderId="8" xfId="0" applyFont="1" applyFill="1" applyBorder="1" applyAlignment="1">
      <alignment horizontal="center" vertical="center"/>
    </xf>
    <xf numFmtId="0" fontId="16"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8" borderId="6" xfId="0" applyFont="1" applyFill="1" applyBorder="1" applyAlignment="1">
      <alignment vertical="center" wrapText="1"/>
    </xf>
    <xf numFmtId="0" fontId="3" fillId="8" borderId="5" xfId="0" applyFont="1" applyFill="1" applyBorder="1" applyAlignment="1">
      <alignment vertical="center" wrapText="1"/>
    </xf>
    <xf numFmtId="0" fontId="3" fillId="8" borderId="8" xfId="0" applyFont="1" applyFill="1" applyBorder="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2" borderId="10" xfId="0" applyFont="1" applyFill="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3" fillId="0" borderId="0" xfId="0" applyFont="1" applyAlignment="1">
      <alignment horizontal="right" vertical="center" wrapText="1"/>
    </xf>
    <xf numFmtId="0" fontId="8" fillId="0" borderId="0" xfId="0" applyFont="1" applyAlignment="1">
      <alignment horizontal="right" vertical="center"/>
    </xf>
    <xf numFmtId="0" fontId="3" fillId="0" borderId="33" xfId="0" applyFont="1" applyBorder="1">
      <alignment vertical="center"/>
    </xf>
    <xf numFmtId="0" fontId="3" fillId="0" borderId="78" xfId="0" applyFont="1" applyBorder="1" applyProtection="1">
      <alignment vertical="center"/>
      <protection locked="0"/>
    </xf>
    <xf numFmtId="0" fontId="3" fillId="0" borderId="5" xfId="0" applyFont="1" applyBorder="1" applyProtection="1">
      <alignment vertical="center"/>
      <protection locked="0"/>
    </xf>
    <xf numFmtId="0" fontId="3" fillId="0" borderId="3" xfId="0" applyFont="1" applyBorder="1" applyProtection="1">
      <alignment vertical="center"/>
      <protection locked="0"/>
    </xf>
    <xf numFmtId="0" fontId="4" fillId="0" borderId="1" xfId="0" applyFont="1" applyBorder="1" applyAlignment="1">
      <alignment horizontal="center" vertical="center"/>
    </xf>
    <xf numFmtId="38" fontId="3" fillId="0" borderId="0" xfId="1" applyFont="1" applyAlignment="1">
      <alignment horizontal="center" vertical="center"/>
    </xf>
    <xf numFmtId="0" fontId="3" fillId="0" borderId="52"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38" fontId="14" fillId="0" borderId="2" xfId="1" applyFont="1" applyBorder="1" applyAlignment="1">
      <alignment vertical="center" wrapText="1"/>
    </xf>
    <xf numFmtId="0" fontId="4" fillId="0" borderId="2" xfId="0" applyFont="1" applyBorder="1">
      <alignment vertical="center"/>
    </xf>
    <xf numFmtId="177" fontId="4" fillId="0" borderId="2" xfId="1" applyNumberFormat="1" applyFont="1" applyBorder="1">
      <alignment vertical="center"/>
    </xf>
    <xf numFmtId="0" fontId="10" fillId="0" borderId="2" xfId="0" applyFont="1" applyBorder="1">
      <alignment vertical="center"/>
    </xf>
    <xf numFmtId="0" fontId="10" fillId="0" borderId="79" xfId="0" applyFont="1" applyBorder="1">
      <alignment vertical="center"/>
    </xf>
    <xf numFmtId="0" fontId="4" fillId="0" borderId="3" xfId="0" applyFont="1" applyBorder="1" applyAlignment="1">
      <alignment vertical="center" wrapText="1"/>
    </xf>
    <xf numFmtId="38" fontId="14" fillId="0" borderId="1" xfId="1" applyFont="1" applyBorder="1" applyAlignment="1">
      <alignment vertical="center" wrapText="1"/>
    </xf>
    <xf numFmtId="38" fontId="4" fillId="0" borderId="1" xfId="1" applyFont="1" applyBorder="1">
      <alignment vertical="center"/>
    </xf>
    <xf numFmtId="0" fontId="4" fillId="0" borderId="1" xfId="0" applyFont="1" applyBorder="1">
      <alignment vertical="center"/>
    </xf>
    <xf numFmtId="177" fontId="4" fillId="0" borderId="1" xfId="1" applyNumberFormat="1" applyFont="1" applyBorder="1">
      <alignment vertical="center"/>
    </xf>
    <xf numFmtId="0" fontId="10" fillId="0" borderId="1" xfId="0" applyFont="1" applyBorder="1">
      <alignment vertical="center"/>
    </xf>
    <xf numFmtId="0" fontId="10" fillId="0" borderId="80" xfId="0" applyFont="1" applyBorder="1">
      <alignment vertical="center"/>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58" xfId="0" applyFont="1" applyBorder="1">
      <alignment vertical="center"/>
    </xf>
    <xf numFmtId="0" fontId="3" fillId="0" borderId="78" xfId="0" applyFont="1" applyBorder="1">
      <alignment vertical="center"/>
    </xf>
    <xf numFmtId="0" fontId="4" fillId="0" borderId="23" xfId="0" applyFont="1" applyBorder="1">
      <alignment vertical="center"/>
    </xf>
    <xf numFmtId="0" fontId="8" fillId="0" borderId="5" xfId="0" applyFont="1" applyBorder="1" applyAlignment="1">
      <alignment vertical="center" wrapText="1"/>
    </xf>
    <xf numFmtId="0" fontId="8" fillId="10" borderId="5" xfId="0" applyFont="1" applyFill="1" applyBorder="1" applyAlignment="1">
      <alignment vertical="center" wrapText="1"/>
    </xf>
    <xf numFmtId="0" fontId="8" fillId="6" borderId="81" xfId="0" applyFont="1" applyFill="1" applyBorder="1" applyAlignment="1">
      <alignment vertical="center" wrapText="1"/>
    </xf>
    <xf numFmtId="0" fontId="8" fillId="4" borderId="5" xfId="0" applyFont="1" applyFill="1" applyBorder="1" applyAlignment="1">
      <alignment vertical="center" wrapText="1"/>
    </xf>
    <xf numFmtId="0" fontId="3" fillId="0" borderId="0" xfId="0" applyFont="1" applyAlignment="1">
      <alignment horizontal="center" vertical="center"/>
    </xf>
    <xf numFmtId="38" fontId="3" fillId="0" borderId="0" xfId="1" applyFont="1" applyAlignment="1">
      <alignment horizontal="distributed" vertical="center"/>
    </xf>
    <xf numFmtId="38" fontId="13" fillId="0" borderId="17" xfId="1" applyFont="1" applyBorder="1" applyAlignment="1">
      <alignment horizontal="right" vertical="center"/>
    </xf>
    <xf numFmtId="38" fontId="13" fillId="0" borderId="18" xfId="1" applyFont="1" applyBorder="1" applyAlignment="1">
      <alignment horizontal="right" vertical="center"/>
    </xf>
    <xf numFmtId="38" fontId="13" fillId="0" borderId="19" xfId="1" applyFont="1" applyBorder="1" applyAlignment="1">
      <alignment horizontal="right" vertical="center"/>
    </xf>
    <xf numFmtId="38" fontId="13" fillId="3" borderId="20" xfId="1" applyFont="1" applyFill="1" applyBorder="1" applyAlignment="1">
      <alignment horizontal="center" vertical="center"/>
    </xf>
    <xf numFmtId="38" fontId="13" fillId="3" borderId="21" xfId="1" applyFont="1" applyFill="1" applyBorder="1" applyAlignment="1">
      <alignment horizontal="center" vertical="center"/>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37" xfId="0" applyFont="1" applyBorder="1" applyAlignment="1">
      <alignment horizontal="center" vertical="center"/>
    </xf>
    <xf numFmtId="38" fontId="4" fillId="0" borderId="5" xfId="1" applyFont="1" applyBorder="1" applyAlignment="1">
      <alignment horizontal="center" vertical="center"/>
    </xf>
    <xf numFmtId="38" fontId="4" fillId="0" borderId="37" xfId="1" applyFont="1" applyBorder="1" applyAlignment="1">
      <alignment horizontal="center" vertical="center"/>
    </xf>
    <xf numFmtId="38" fontId="14" fillId="0" borderId="5" xfId="1" applyFont="1" applyBorder="1" applyAlignment="1">
      <alignment horizontal="center" vertical="top" wrapText="1"/>
    </xf>
    <xf numFmtId="38" fontId="14" fillId="0" borderId="37" xfId="1" applyFont="1" applyBorder="1" applyAlignment="1">
      <alignment horizontal="center" vertical="top" wrapText="1"/>
    </xf>
    <xf numFmtId="38" fontId="4" fillId="0" borderId="5" xfId="1" applyFont="1" applyBorder="1" applyAlignment="1">
      <alignment horizontal="center" vertical="center" wrapText="1"/>
    </xf>
    <xf numFmtId="38" fontId="4" fillId="0" borderId="37" xfId="1" applyFont="1" applyBorder="1" applyAlignment="1">
      <alignment horizontal="center" vertical="center" wrapText="1"/>
    </xf>
    <xf numFmtId="38" fontId="5" fillId="0" borderId="2" xfId="1" applyFont="1" applyBorder="1" applyAlignment="1">
      <alignment horizontal="left"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38" fontId="4" fillId="3" borderId="3" xfId="1" applyFont="1" applyFill="1" applyBorder="1" applyAlignment="1">
      <alignment horizontal="center" vertical="center"/>
    </xf>
    <xf numFmtId="38" fontId="4" fillId="3" borderId="35" xfId="1" applyFont="1" applyFill="1" applyBorder="1" applyAlignment="1">
      <alignment horizontal="center" vertical="center"/>
    </xf>
    <xf numFmtId="38" fontId="4" fillId="3" borderId="38" xfId="1" applyFont="1" applyFill="1" applyBorder="1" applyAlignment="1">
      <alignment horizontal="center" vertical="center"/>
    </xf>
    <xf numFmtId="38" fontId="4" fillId="3" borderId="39" xfId="1" applyFont="1" applyFill="1" applyBorder="1" applyAlignment="1">
      <alignment horizontal="center" vertical="center"/>
    </xf>
    <xf numFmtId="38" fontId="4" fillId="3" borderId="11" xfId="1" applyFont="1" applyFill="1" applyBorder="1" applyAlignment="1">
      <alignment horizontal="center" vertical="center"/>
    </xf>
    <xf numFmtId="38" fontId="4" fillId="3" borderId="0" xfId="1" applyFont="1" applyFill="1" applyBorder="1" applyAlignment="1">
      <alignment horizontal="center" vertical="center"/>
    </xf>
    <xf numFmtId="38" fontId="4" fillId="3" borderId="40" xfId="1" applyFont="1" applyFill="1" applyBorder="1" applyAlignment="1">
      <alignment horizontal="center" vertical="center"/>
    </xf>
    <xf numFmtId="38" fontId="5" fillId="0" borderId="37" xfId="1" applyFont="1" applyBorder="1" applyAlignment="1">
      <alignment horizontal="center" vertical="center" wrapText="1"/>
    </xf>
    <xf numFmtId="38" fontId="4" fillId="3" borderId="43" xfId="1" applyFont="1" applyFill="1" applyBorder="1" applyAlignment="1">
      <alignment horizontal="center" vertical="center"/>
    </xf>
    <xf numFmtId="38" fontId="4" fillId="3" borderId="44" xfId="1" applyFont="1" applyFill="1" applyBorder="1" applyAlignment="1">
      <alignment horizontal="center" vertical="center"/>
    </xf>
    <xf numFmtId="38" fontId="4" fillId="3" borderId="45" xfId="1" applyFont="1" applyFill="1" applyBorder="1" applyAlignment="1">
      <alignment horizontal="center" vertical="center"/>
    </xf>
    <xf numFmtId="38" fontId="4" fillId="0" borderId="34" xfId="1" applyFont="1" applyBorder="1" applyAlignment="1">
      <alignment horizontal="center" vertical="center"/>
    </xf>
    <xf numFmtId="38" fontId="10" fillId="0" borderId="37" xfId="1"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horizontal="center" vertical="center"/>
    </xf>
    <xf numFmtId="38" fontId="4" fillId="0" borderId="1" xfId="1" applyFont="1" applyBorder="1" applyAlignment="1">
      <alignment horizontal="center" vertical="center"/>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38" fontId="15" fillId="0" borderId="5" xfId="1" applyFont="1" applyBorder="1" applyAlignment="1">
      <alignment horizontal="center"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38" fontId="4" fillId="0" borderId="5" xfId="1" applyFont="1" applyBorder="1" applyAlignment="1">
      <alignment horizontal="right" vertical="center" wrapText="1"/>
    </xf>
    <xf numFmtId="38" fontId="4" fillId="0" borderId="5" xfId="1" applyFont="1" applyFill="1" applyBorder="1" applyAlignment="1">
      <alignment horizontal="center" vertical="center"/>
    </xf>
    <xf numFmtId="38" fontId="4" fillId="0" borderId="34" xfId="1" applyFont="1" applyFill="1" applyBorder="1" applyAlignment="1">
      <alignment horizontal="center" vertical="center"/>
    </xf>
    <xf numFmtId="38" fontId="4" fillId="3" borderId="41" xfId="1" applyFont="1" applyFill="1" applyBorder="1" applyAlignment="1">
      <alignment horizontal="center" vertical="center"/>
    </xf>
    <xf numFmtId="38" fontId="4" fillId="3" borderId="16" xfId="1" applyFont="1" applyFill="1" applyBorder="1" applyAlignment="1">
      <alignment horizontal="center" vertical="center"/>
    </xf>
    <xf numFmtId="38" fontId="4" fillId="3" borderId="49" xfId="1" applyFont="1" applyFill="1" applyBorder="1" applyAlignment="1">
      <alignment horizontal="center" vertical="center"/>
    </xf>
    <xf numFmtId="38" fontId="3" fillId="0" borderId="0" xfId="1" applyFont="1" applyAlignment="1">
      <alignment horizontal="center" vertical="center"/>
    </xf>
    <xf numFmtId="0" fontId="4" fillId="5" borderId="5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11" xfId="0" applyFont="1" applyFill="1" applyBorder="1" applyAlignment="1">
      <alignment horizontal="center" vertical="center"/>
    </xf>
    <xf numFmtId="38" fontId="4" fillId="0" borderId="54" xfId="1" applyFont="1" applyBorder="1" applyAlignment="1">
      <alignment horizontal="right" vertical="center"/>
    </xf>
    <xf numFmtId="38" fontId="4" fillId="0" borderId="35" xfId="1" applyFont="1" applyBorder="1" applyAlignment="1">
      <alignment horizontal="right" vertical="center"/>
    </xf>
    <xf numFmtId="38" fontId="4" fillId="5" borderId="17" xfId="1" applyFont="1" applyFill="1" applyBorder="1" applyAlignment="1">
      <alignment horizontal="center" vertical="center"/>
    </xf>
    <xf numFmtId="38" fontId="4" fillId="5" borderId="18" xfId="1" applyFont="1" applyFill="1" applyBorder="1" applyAlignment="1">
      <alignment horizontal="center" vertical="center"/>
    </xf>
    <xf numFmtId="0" fontId="9" fillId="0" borderId="0" xfId="0" applyFont="1" applyAlignment="1" applyProtection="1">
      <alignment horizontal="center" vertical="center"/>
      <protection locked="0"/>
    </xf>
    <xf numFmtId="0" fontId="5" fillId="5" borderId="5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5" xfId="0" applyFont="1" applyFill="1" applyBorder="1" applyAlignment="1">
      <alignment horizontal="center" vertical="center" wrapText="1"/>
    </xf>
    <xf numFmtId="0" fontId="4" fillId="5" borderId="52" xfId="0" applyFont="1" applyFill="1" applyBorder="1" applyAlignment="1">
      <alignment horizontal="center" vertical="center"/>
    </xf>
    <xf numFmtId="0" fontId="4" fillId="5" borderId="77" xfId="0" applyFont="1" applyFill="1" applyBorder="1" applyAlignment="1">
      <alignment horizontal="center" vertical="center"/>
    </xf>
    <xf numFmtId="0" fontId="4" fillId="5" borderId="47"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0" xfId="0" applyFont="1" applyAlignment="1">
      <alignment horizontal="center" vertical="center" wrapText="1"/>
    </xf>
    <xf numFmtId="0" fontId="27" fillId="9" borderId="13" xfId="0" applyFont="1" applyFill="1" applyBorder="1" applyAlignment="1">
      <alignment horizontal="center" vertical="center"/>
    </xf>
    <xf numFmtId="0" fontId="27" fillId="9" borderId="14"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12" xfId="0" applyFont="1" applyFill="1" applyBorder="1" applyAlignment="1">
      <alignment horizontal="center" vertical="center"/>
    </xf>
    <xf numFmtId="0" fontId="27" fillId="9" borderId="9" xfId="0" applyFont="1" applyFill="1" applyBorder="1" applyAlignment="1">
      <alignment horizontal="center" vertical="center"/>
    </xf>
    <xf numFmtId="0" fontId="27" fillId="9" borderId="10" xfId="0" applyFont="1" applyFill="1" applyBorder="1" applyAlignment="1">
      <alignment horizontal="center" vertical="center"/>
    </xf>
    <xf numFmtId="0" fontId="3" fillId="0" borderId="0" xfId="0" applyFont="1" applyAlignment="1">
      <alignment horizontal="distributed" vertical="center"/>
    </xf>
    <xf numFmtId="0" fontId="8" fillId="0" borderId="2" xfId="0" applyFont="1" applyBorder="1" applyAlignment="1">
      <alignment horizontal="center" vertical="center"/>
    </xf>
    <xf numFmtId="0" fontId="8" fillId="0" borderId="68" xfId="0" applyFont="1" applyBorder="1" applyAlignment="1">
      <alignment horizontal="center" vertical="center"/>
    </xf>
    <xf numFmtId="0" fontId="24" fillId="0" borderId="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25" fillId="0" borderId="5" xfId="0" applyFont="1" applyBorder="1" applyAlignment="1">
      <alignment horizontal="center" vertical="center"/>
    </xf>
    <xf numFmtId="0" fontId="22" fillId="0" borderId="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75"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8"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38" fontId="16" fillId="0" borderId="6" xfId="1" applyFont="1" applyBorder="1" applyAlignment="1">
      <alignment horizontal="right" vertical="center"/>
    </xf>
    <xf numFmtId="38" fontId="16" fillId="0" borderId="8" xfId="1" applyFont="1" applyBorder="1" applyAlignment="1">
      <alignment horizontal="right" vertical="center"/>
    </xf>
    <xf numFmtId="38" fontId="5" fillId="0" borderId="37"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5D2B1BCE-4AEB-4324-8B8A-266C7DCF4C51}"/>
            </a:ext>
          </a:extLst>
        </xdr:cNvPr>
        <xdr:cNvSpPr/>
      </xdr:nvSpPr>
      <xdr:spPr>
        <a:xfrm>
          <a:off x="254933" y="7488331"/>
          <a:ext cx="591671" cy="489136"/>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35858</xdr:colOff>
      <xdr:row>40</xdr:row>
      <xdr:rowOff>125506</xdr:rowOff>
    </xdr:from>
    <xdr:to>
      <xdr:col>1</xdr:col>
      <xdr:colOff>627529</xdr:colOff>
      <xdr:row>43</xdr:row>
      <xdr:rowOff>71717</xdr:rowOff>
    </xdr:to>
    <xdr:sp macro="" textlink="">
      <xdr:nvSpPr>
        <xdr:cNvPr id="2" name="大かっこ 1">
          <a:extLst>
            <a:ext uri="{FF2B5EF4-FFF2-40B4-BE49-F238E27FC236}">
              <a16:creationId xmlns:a16="http://schemas.microsoft.com/office/drawing/2014/main" id="{E220BFCE-2D00-40B1-AC94-5748E3A6BB35}"/>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35858</xdr:colOff>
      <xdr:row>40</xdr:row>
      <xdr:rowOff>125506</xdr:rowOff>
    </xdr:from>
    <xdr:to>
      <xdr:col>1</xdr:col>
      <xdr:colOff>627529</xdr:colOff>
      <xdr:row>43</xdr:row>
      <xdr:rowOff>71717</xdr:rowOff>
    </xdr:to>
    <xdr:sp macro="" textlink="">
      <xdr:nvSpPr>
        <xdr:cNvPr id="3" name="大かっこ 2">
          <a:extLst>
            <a:ext uri="{FF2B5EF4-FFF2-40B4-BE49-F238E27FC236}">
              <a16:creationId xmlns:a16="http://schemas.microsoft.com/office/drawing/2014/main" id="{30D7F9C5-DDC2-4D94-8D84-F3E82F1B3152}"/>
            </a:ext>
          </a:extLst>
        </xdr:cNvPr>
        <xdr:cNvSpPr/>
      </xdr:nvSpPr>
      <xdr:spPr>
        <a:xfrm>
          <a:off x="256838" y="7516906"/>
          <a:ext cx="591671" cy="494851"/>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I30"/>
  <sheetViews>
    <sheetView view="pageBreakPreview" zoomScaleNormal="100" zoomScaleSheetLayoutView="100" workbookViewId="0">
      <selection activeCell="B15" sqref="B15:I15"/>
    </sheetView>
  </sheetViews>
  <sheetFormatPr defaultColWidth="8.75" defaultRowHeight="13.5" x14ac:dyDescent="0.4"/>
  <cols>
    <col min="1" max="1" width="5" style="1" customWidth="1"/>
    <col min="2" max="8" width="8.75" style="1"/>
    <col min="9" max="9" width="9.75" style="1" customWidth="1"/>
    <col min="10" max="16384" width="8.75" style="1"/>
  </cols>
  <sheetData>
    <row r="1" spans="2:9" x14ac:dyDescent="0.4">
      <c r="I1" s="19" t="s">
        <v>430</v>
      </c>
    </row>
    <row r="3" spans="2:9" x14ac:dyDescent="0.4">
      <c r="I3" s="19" t="s">
        <v>407</v>
      </c>
    </row>
    <row r="4" spans="2:9" x14ac:dyDescent="0.4">
      <c r="B4" s="1" t="s">
        <v>437</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25" t="s">
        <v>244</v>
      </c>
      <c r="C15" s="225"/>
      <c r="D15" s="225"/>
      <c r="E15" s="225"/>
      <c r="F15" s="225"/>
      <c r="G15" s="225"/>
      <c r="H15" s="225"/>
      <c r="I15" s="225"/>
    </row>
    <row r="18" spans="1:9" x14ac:dyDescent="0.4">
      <c r="B18" s="1" t="s">
        <v>352</v>
      </c>
    </row>
    <row r="19" spans="1:9" x14ac:dyDescent="0.4">
      <c r="A19" s="1" t="s">
        <v>353</v>
      </c>
    </row>
    <row r="21" spans="1:9" x14ac:dyDescent="0.4">
      <c r="B21" s="1" t="s">
        <v>122</v>
      </c>
      <c r="D21" s="19" t="s">
        <v>24</v>
      </c>
      <c r="E21" s="226"/>
      <c r="F21" s="226"/>
      <c r="G21" s="1" t="s">
        <v>1</v>
      </c>
    </row>
    <row r="22" spans="1:9" x14ac:dyDescent="0.4">
      <c r="B22" s="1" t="s">
        <v>83</v>
      </c>
      <c r="I22" s="19" t="s">
        <v>212</v>
      </c>
    </row>
    <row r="23" spans="1:9" x14ac:dyDescent="0.4">
      <c r="B23" s="1" t="s">
        <v>17</v>
      </c>
      <c r="I23" s="19" t="s">
        <v>214</v>
      </c>
    </row>
    <row r="24" spans="1:9" x14ac:dyDescent="0.4">
      <c r="B24" s="1" t="s">
        <v>373</v>
      </c>
      <c r="I24" s="19" t="s">
        <v>215</v>
      </c>
    </row>
    <row r="25" spans="1:9" x14ac:dyDescent="0.4">
      <c r="B25" s="1" t="s">
        <v>374</v>
      </c>
      <c r="I25" s="19" t="s">
        <v>216</v>
      </c>
    </row>
    <row r="26" spans="1:9" x14ac:dyDescent="0.4">
      <c r="B26" s="1" t="s">
        <v>375</v>
      </c>
      <c r="I26" s="19" t="s">
        <v>217</v>
      </c>
    </row>
    <row r="27" spans="1:9" x14ac:dyDescent="0.4">
      <c r="B27" s="1" t="s">
        <v>376</v>
      </c>
      <c r="I27" s="19" t="s">
        <v>218</v>
      </c>
    </row>
    <row r="28" spans="1:9" x14ac:dyDescent="0.4">
      <c r="B28" s="1" t="s">
        <v>377</v>
      </c>
      <c r="I28" s="19" t="s">
        <v>219</v>
      </c>
    </row>
    <row r="29" spans="1:9" x14ac:dyDescent="0.4">
      <c r="B29" s="1" t="s">
        <v>378</v>
      </c>
    </row>
    <row r="30" spans="1:9" x14ac:dyDescent="0.4">
      <c r="B30" s="1" t="s">
        <v>220</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40"/>
  <sheetViews>
    <sheetView zoomScale="85" zoomScaleNormal="85" workbookViewId="0">
      <selection activeCell="C33" sqref="C33"/>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214</v>
      </c>
    </row>
    <row r="2" spans="2:3" ht="18" customHeight="1" x14ac:dyDescent="0.4">
      <c r="B2" s="225" t="s">
        <v>18</v>
      </c>
      <c r="C2" s="225"/>
    </row>
    <row r="3" spans="2:3" ht="18" customHeight="1" x14ac:dyDescent="0.4">
      <c r="B3" s="10" t="s">
        <v>100</v>
      </c>
      <c r="C3" s="9"/>
    </row>
    <row r="4" spans="2:3" ht="18" customHeight="1" x14ac:dyDescent="0.4">
      <c r="B4" s="10" t="s">
        <v>101</v>
      </c>
      <c r="C4" s="9"/>
    </row>
    <row r="5" spans="2:3" ht="18" customHeight="1" x14ac:dyDescent="0.4">
      <c r="B5" s="10" t="s">
        <v>19</v>
      </c>
      <c r="C5" s="9"/>
    </row>
    <row r="6" spans="2:3" ht="42" customHeight="1" x14ac:dyDescent="0.4">
      <c r="B6" s="10" t="s">
        <v>21</v>
      </c>
      <c r="C6" s="200"/>
    </row>
    <row r="7" spans="2:3" ht="18" customHeight="1" x14ac:dyDescent="0.4">
      <c r="B7" s="11" t="s">
        <v>102</v>
      </c>
      <c r="C7" s="6" t="s">
        <v>409</v>
      </c>
    </row>
    <row r="8" spans="2:3" ht="18" customHeight="1" x14ac:dyDescent="0.4">
      <c r="B8" s="22" t="s">
        <v>22</v>
      </c>
      <c r="C8" s="22" t="s">
        <v>103</v>
      </c>
    </row>
    <row r="9" spans="2:3" ht="18" customHeight="1" x14ac:dyDescent="0.4">
      <c r="B9" s="23"/>
      <c r="C9" s="20" t="s">
        <v>410</v>
      </c>
    </row>
    <row r="10" spans="2:3" ht="18" customHeight="1" x14ac:dyDescent="0.4">
      <c r="B10" s="23"/>
      <c r="C10" s="20" t="s">
        <v>412</v>
      </c>
    </row>
    <row r="11" spans="2:3" ht="18" customHeight="1" x14ac:dyDescent="0.4">
      <c r="B11" s="23"/>
      <c r="C11" s="20" t="s">
        <v>411</v>
      </c>
    </row>
    <row r="12" spans="2:3" ht="18" customHeight="1" x14ac:dyDescent="0.4">
      <c r="B12" s="23"/>
      <c r="C12" s="20" t="s">
        <v>413</v>
      </c>
    </row>
    <row r="13" spans="2:3" ht="18" customHeight="1" x14ac:dyDescent="0.4">
      <c r="B13" s="23"/>
      <c r="C13" s="23" t="s">
        <v>110</v>
      </c>
    </row>
    <row r="14" spans="2:3" ht="18" customHeight="1" x14ac:dyDescent="0.4">
      <c r="B14" s="23"/>
      <c r="C14" s="25" t="s">
        <v>414</v>
      </c>
    </row>
    <row r="15" spans="2:3" ht="18" customHeight="1" x14ac:dyDescent="0.4">
      <c r="B15" s="23"/>
      <c r="C15" s="25" t="s">
        <v>417</v>
      </c>
    </row>
    <row r="16" spans="2:3" ht="18" customHeight="1" x14ac:dyDescent="0.4">
      <c r="B16" s="23"/>
      <c r="C16" s="25" t="s">
        <v>416</v>
      </c>
    </row>
    <row r="17" spans="2:3" ht="18" customHeight="1" x14ac:dyDescent="0.4">
      <c r="B17" s="23"/>
      <c r="C17" s="23" t="s">
        <v>111</v>
      </c>
    </row>
    <row r="18" spans="2:3" ht="18" customHeight="1" x14ac:dyDescent="0.4">
      <c r="B18" s="23"/>
      <c r="C18" s="25" t="s">
        <v>414</v>
      </c>
    </row>
    <row r="19" spans="2:3" ht="18" customHeight="1" x14ac:dyDescent="0.4">
      <c r="B19" s="23"/>
      <c r="C19" s="25" t="s">
        <v>415</v>
      </c>
    </row>
    <row r="20" spans="2:3" ht="18" customHeight="1" x14ac:dyDescent="0.4">
      <c r="B20" s="23"/>
      <c r="C20" s="25" t="s">
        <v>416</v>
      </c>
    </row>
    <row r="21" spans="2:3" ht="18" customHeight="1" x14ac:dyDescent="0.4">
      <c r="B21" s="23"/>
      <c r="C21" s="23" t="s">
        <v>358</v>
      </c>
    </row>
    <row r="22" spans="2:3" ht="18" customHeight="1" x14ac:dyDescent="0.4">
      <c r="B22" s="23"/>
      <c r="C22" s="25" t="s">
        <v>414</v>
      </c>
    </row>
    <row r="23" spans="2:3" ht="18" customHeight="1" x14ac:dyDescent="0.4">
      <c r="B23" s="23"/>
      <c r="C23" s="25" t="s">
        <v>415</v>
      </c>
    </row>
    <row r="24" spans="2:3" ht="18" customHeight="1" x14ac:dyDescent="0.4">
      <c r="B24" s="23"/>
      <c r="C24" s="25" t="s">
        <v>416</v>
      </c>
    </row>
    <row r="25" spans="2:3" ht="18" customHeight="1" x14ac:dyDescent="0.4">
      <c r="B25" s="24"/>
      <c r="C25" s="24" t="s">
        <v>359</v>
      </c>
    </row>
    <row r="26" spans="2:3" ht="18" customHeight="1" x14ac:dyDescent="0.4">
      <c r="B26" s="23"/>
      <c r="C26" s="25" t="s">
        <v>414</v>
      </c>
    </row>
    <row r="27" spans="2:3" ht="18" customHeight="1" x14ac:dyDescent="0.4">
      <c r="B27" s="23"/>
      <c r="C27" s="25" t="s">
        <v>415</v>
      </c>
    </row>
    <row r="28" spans="2:3" ht="18" customHeight="1" x14ac:dyDescent="0.4">
      <c r="B28" s="23"/>
      <c r="C28" s="25" t="s">
        <v>416</v>
      </c>
    </row>
    <row r="29" spans="2:3" ht="18" customHeight="1" x14ac:dyDescent="0.4">
      <c r="B29" s="23"/>
      <c r="C29" s="24" t="s">
        <v>360</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113</v>
      </c>
    </row>
    <row r="35" spans="2:3" ht="18" customHeight="1" x14ac:dyDescent="0.4">
      <c r="B35" s="24"/>
      <c r="C35" s="21" t="s">
        <v>418</v>
      </c>
    </row>
    <row r="36" spans="2:3" ht="18" customHeight="1" x14ac:dyDescent="0.4">
      <c r="B36" s="24"/>
      <c r="C36" s="21" t="s">
        <v>112</v>
      </c>
    </row>
    <row r="37" spans="2:3" ht="18" customHeight="1" x14ac:dyDescent="0.4">
      <c r="B37" s="24"/>
      <c r="C37" s="21"/>
    </row>
    <row r="38" spans="2:3" ht="18" customHeight="1" x14ac:dyDescent="0.4">
      <c r="B38" s="24"/>
      <c r="C38" s="24" t="s">
        <v>23</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58"/>
  <sheetViews>
    <sheetView topLeftCell="A13" zoomScale="85" zoomScaleNormal="85" workbookViewId="0">
      <selection activeCell="K36" sqref="K36:M36"/>
    </sheetView>
  </sheetViews>
  <sheetFormatPr defaultColWidth="8.75" defaultRowHeight="14.45" customHeight="1" x14ac:dyDescent="0.4"/>
  <cols>
    <col min="1" max="1" width="2.875" style="1" customWidth="1"/>
    <col min="2" max="2" width="8.75" style="1"/>
    <col min="3" max="3" width="12.25" style="1" customWidth="1"/>
    <col min="4" max="4" width="9.5" style="1" bestFit="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215</v>
      </c>
    </row>
    <row r="3" spans="1:13" ht="14.45" customHeight="1" x14ac:dyDescent="0.4">
      <c r="B3" s="232" t="s">
        <v>123</v>
      </c>
      <c r="C3" s="232"/>
      <c r="D3" s="232"/>
      <c r="E3" s="232"/>
      <c r="F3" s="232"/>
      <c r="G3" s="232"/>
      <c r="H3" s="232"/>
      <c r="I3" s="232"/>
      <c r="J3" s="232"/>
      <c r="K3" s="232"/>
      <c r="L3" s="232"/>
      <c r="M3" s="232"/>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33" t="s">
        <v>117</v>
      </c>
      <c r="H5" s="234"/>
      <c r="I5" s="234"/>
      <c r="J5" s="234"/>
      <c r="K5" s="234"/>
      <c r="L5" s="234"/>
      <c r="M5" s="235"/>
    </row>
    <row r="6" spans="1:13" ht="14.45" customHeight="1" x14ac:dyDescent="0.4">
      <c r="B6" s="2"/>
      <c r="C6" s="2"/>
      <c r="D6" s="2"/>
      <c r="E6" s="2"/>
      <c r="F6" s="2"/>
      <c r="G6" s="233"/>
      <c r="H6" s="234"/>
      <c r="I6" s="234"/>
      <c r="J6" s="234"/>
      <c r="K6" s="234"/>
      <c r="L6" s="234"/>
      <c r="M6" s="235"/>
    </row>
    <row r="7" spans="1:13" ht="14.45" customHeight="1" x14ac:dyDescent="0.4">
      <c r="B7" s="2"/>
      <c r="C7" s="2"/>
      <c r="D7" s="2"/>
      <c r="E7" s="2"/>
      <c r="F7" s="2"/>
      <c r="G7" s="36"/>
      <c r="H7" s="36"/>
      <c r="I7" s="36"/>
      <c r="J7" s="36"/>
      <c r="K7" s="36"/>
      <c r="L7" s="36"/>
      <c r="M7" s="36"/>
    </row>
    <row r="8" spans="1:13" ht="13.5" x14ac:dyDescent="0.4">
      <c r="B8" s="84" t="s">
        <v>118</v>
      </c>
      <c r="C8" s="85"/>
      <c r="D8" s="5"/>
      <c r="E8" s="84" t="s">
        <v>379</v>
      </c>
      <c r="F8" s="85"/>
      <c r="G8" s="85"/>
      <c r="H8" s="85"/>
      <c r="I8" s="85"/>
      <c r="J8" s="5"/>
      <c r="K8" s="237">
        <f>K14</f>
        <v>0</v>
      </c>
      <c r="L8" s="238"/>
      <c r="M8" s="5" t="s">
        <v>1</v>
      </c>
    </row>
    <row r="9" spans="1:13" ht="13.5" x14ac:dyDescent="0.4">
      <c r="B9" s="84" t="s">
        <v>119</v>
      </c>
      <c r="C9" s="85"/>
      <c r="D9" s="5"/>
      <c r="E9" s="1" t="s">
        <v>127</v>
      </c>
      <c r="K9" s="237">
        <v>0</v>
      </c>
      <c r="L9" s="238"/>
      <c r="M9" s="5" t="s">
        <v>1</v>
      </c>
    </row>
    <row r="10" spans="1:13" ht="13.5" x14ac:dyDescent="0.4">
      <c r="B10" s="84" t="s">
        <v>124</v>
      </c>
      <c r="C10" s="85"/>
      <c r="D10" s="5"/>
      <c r="E10" s="84" t="s">
        <v>125</v>
      </c>
      <c r="F10" s="85"/>
      <c r="G10" s="85"/>
      <c r="H10" s="85"/>
      <c r="I10" s="85"/>
      <c r="J10" s="5"/>
      <c r="K10" s="237">
        <f>'別3 (変)'!K8-'別3 (変)'!K9</f>
        <v>0</v>
      </c>
      <c r="L10" s="238"/>
      <c r="M10" s="5" t="s">
        <v>1</v>
      </c>
    </row>
    <row r="11" spans="1:13" ht="13.5" x14ac:dyDescent="0.4">
      <c r="B11" s="84" t="s">
        <v>372</v>
      </c>
      <c r="C11" s="85"/>
      <c r="D11" s="5"/>
      <c r="E11" s="84" t="s">
        <v>380</v>
      </c>
      <c r="F11" s="85"/>
      <c r="G11" s="85"/>
      <c r="H11" s="85"/>
      <c r="I11" s="85"/>
      <c r="J11" s="5"/>
      <c r="K11" s="237">
        <f>K10</f>
        <v>0</v>
      </c>
      <c r="L11" s="238"/>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126</v>
      </c>
      <c r="C13" s="2"/>
      <c r="D13" s="2"/>
      <c r="E13" s="2"/>
      <c r="F13" s="2"/>
      <c r="G13" s="2"/>
      <c r="H13" s="2"/>
      <c r="I13" s="236"/>
      <c r="J13" s="236"/>
      <c r="K13" s="45"/>
      <c r="L13" s="236" t="s">
        <v>66</v>
      </c>
      <c r="M13" s="236"/>
    </row>
    <row r="14" spans="1:13" ht="27.6" customHeight="1" thickTop="1" thickBot="1" x14ac:dyDescent="0.45">
      <c r="B14" s="227" t="s">
        <v>67</v>
      </c>
      <c r="C14" s="228"/>
      <c r="D14" s="228"/>
      <c r="E14" s="228"/>
      <c r="F14" s="228"/>
      <c r="G14" s="228"/>
      <c r="H14" s="228"/>
      <c r="I14" s="228"/>
      <c r="J14" s="229"/>
      <c r="K14" s="230">
        <f>K23+K35+K44+K53</f>
        <v>0</v>
      </c>
      <c r="L14" s="230"/>
      <c r="M14" s="231"/>
    </row>
    <row r="15" spans="1:13" ht="14.45" customHeight="1" thickBot="1" x14ac:dyDescent="0.45">
      <c r="B15" s="46"/>
      <c r="C15" s="47" t="s">
        <v>2</v>
      </c>
      <c r="D15" s="48" t="s">
        <v>6</v>
      </c>
      <c r="E15" s="251" t="s">
        <v>68</v>
      </c>
      <c r="F15" s="252"/>
      <c r="G15" s="252"/>
      <c r="H15" s="252"/>
      <c r="I15" s="252"/>
      <c r="J15" s="252"/>
      <c r="K15" s="252"/>
      <c r="L15" s="252"/>
      <c r="M15" s="253"/>
    </row>
    <row r="16" spans="1:13" ht="14.45" customHeight="1" thickBot="1" x14ac:dyDescent="0.45">
      <c r="A16" s="49"/>
      <c r="B16" s="50"/>
      <c r="C16" s="51"/>
      <c r="D16" s="52" t="s">
        <v>69</v>
      </c>
      <c r="E16" s="52" t="s">
        <v>70</v>
      </c>
      <c r="F16" s="52" t="s">
        <v>71</v>
      </c>
      <c r="G16" s="53" t="s">
        <v>3</v>
      </c>
      <c r="H16" s="53" t="s">
        <v>5</v>
      </c>
      <c r="I16" s="54" t="s">
        <v>444</v>
      </c>
      <c r="J16" s="53" t="s">
        <v>3</v>
      </c>
      <c r="K16" s="53" t="s">
        <v>5</v>
      </c>
      <c r="L16" s="52" t="s">
        <v>106</v>
      </c>
      <c r="M16" s="55" t="s">
        <v>3</v>
      </c>
    </row>
    <row r="17" spans="2:14" ht="14.45" customHeight="1" x14ac:dyDescent="0.4">
      <c r="B17" s="239" t="s">
        <v>370</v>
      </c>
      <c r="C17" s="77"/>
      <c r="D17" s="60">
        <f>F17*I17*L17</f>
        <v>0</v>
      </c>
      <c r="E17" s="73"/>
      <c r="F17" s="60"/>
      <c r="G17" s="61"/>
      <c r="H17" s="62" t="s">
        <v>5</v>
      </c>
      <c r="I17" s="63"/>
      <c r="J17" s="64"/>
      <c r="K17" s="62" t="s">
        <v>5</v>
      </c>
      <c r="L17" s="60"/>
      <c r="M17" s="65"/>
    </row>
    <row r="18" spans="2:14" ht="14.45" customHeight="1" x14ac:dyDescent="0.4">
      <c r="B18" s="240"/>
      <c r="C18" s="202"/>
      <c r="D18" s="66">
        <f>F18*I18*L18</f>
        <v>0</v>
      </c>
      <c r="E18" s="203"/>
      <c r="F18" s="66"/>
      <c r="G18" s="204"/>
      <c r="H18" s="67" t="s">
        <v>5</v>
      </c>
      <c r="I18" s="205"/>
      <c r="J18" s="206"/>
      <c r="K18" s="67" t="s">
        <v>5</v>
      </c>
      <c r="L18" s="66"/>
      <c r="M18" s="207"/>
    </row>
    <row r="19" spans="2:14" ht="14.45" customHeight="1" x14ac:dyDescent="0.4">
      <c r="B19" s="240"/>
      <c r="C19" s="77"/>
      <c r="D19" s="60">
        <f>F19*I19*L19</f>
        <v>0</v>
      </c>
      <c r="E19" s="73"/>
      <c r="F19" s="60"/>
      <c r="G19" s="61"/>
      <c r="H19" s="62" t="s">
        <v>5</v>
      </c>
      <c r="I19" s="63"/>
      <c r="J19" s="64"/>
      <c r="K19" s="62" t="s">
        <v>5</v>
      </c>
      <c r="L19" s="60"/>
      <c r="M19" s="65"/>
    </row>
    <row r="20" spans="2:14" ht="14.45" customHeight="1" x14ac:dyDescent="0.4">
      <c r="B20" s="240"/>
      <c r="C20" s="208"/>
      <c r="D20" s="76">
        <f>F20*I20*L20</f>
        <v>0</v>
      </c>
      <c r="E20" s="209"/>
      <c r="F20" s="210"/>
      <c r="G20" s="211"/>
      <c r="H20" s="197" t="s">
        <v>5</v>
      </c>
      <c r="I20" s="212"/>
      <c r="J20" s="213"/>
      <c r="K20" s="197" t="s">
        <v>5</v>
      </c>
      <c r="L20" s="210"/>
      <c r="M20" s="214"/>
    </row>
    <row r="21" spans="2:14" ht="14.45" customHeight="1" x14ac:dyDescent="0.4">
      <c r="B21" s="240"/>
      <c r="C21" s="77"/>
      <c r="D21" s="60">
        <f t="shared" ref="D21:D22" si="0">500*I21*L21</f>
        <v>0</v>
      </c>
      <c r="E21" s="60"/>
      <c r="F21" s="60"/>
      <c r="G21" s="61"/>
      <c r="H21" s="62" t="s">
        <v>5</v>
      </c>
      <c r="I21" s="63"/>
      <c r="J21" s="64"/>
      <c r="K21" s="62" t="s">
        <v>5</v>
      </c>
      <c r="L21" s="60"/>
      <c r="M21" s="65"/>
    </row>
    <row r="22" spans="2:14" ht="14.45" customHeight="1" x14ac:dyDescent="0.4">
      <c r="B22" s="240"/>
      <c r="C22" s="77"/>
      <c r="D22" s="60">
        <f t="shared" si="0"/>
        <v>0</v>
      </c>
      <c r="E22" s="60"/>
      <c r="F22" s="60"/>
      <c r="G22" s="61"/>
      <c r="H22" s="62" t="s">
        <v>5</v>
      </c>
      <c r="I22" s="63"/>
      <c r="J22" s="64"/>
      <c r="K22" s="62" t="s">
        <v>5</v>
      </c>
      <c r="L22" s="60"/>
      <c r="M22" s="65"/>
    </row>
    <row r="23" spans="2:14" ht="14.45" customHeight="1" x14ac:dyDescent="0.4">
      <c r="B23" s="240"/>
      <c r="C23" s="242" t="s">
        <v>6</v>
      </c>
      <c r="D23" s="244">
        <f>SUM(D16:D22)</f>
        <v>0</v>
      </c>
      <c r="E23" s="246" t="s">
        <v>81</v>
      </c>
      <c r="F23" s="246"/>
      <c r="G23" s="246"/>
      <c r="H23" s="248" t="s">
        <v>78</v>
      </c>
      <c r="I23" s="248"/>
      <c r="J23" s="248"/>
      <c r="K23" s="254">
        <f>ROUNDDOWN(D23,-3)</f>
        <v>0</v>
      </c>
      <c r="L23" s="254">
        <f>ROUNDDOWN(K23,-3)</f>
        <v>0</v>
      </c>
      <c r="M23" s="255">
        <f>ROUNDDOWN(L23,-3)</f>
        <v>0</v>
      </c>
      <c r="N23" s="79"/>
    </row>
    <row r="24" spans="2:14" ht="14.45" customHeight="1" thickBot="1" x14ac:dyDescent="0.45">
      <c r="B24" s="241"/>
      <c r="C24" s="243"/>
      <c r="D24" s="245"/>
      <c r="E24" s="247"/>
      <c r="F24" s="247"/>
      <c r="G24" s="247"/>
      <c r="H24" s="249"/>
      <c r="I24" s="249"/>
      <c r="J24" s="249"/>
      <c r="K24" s="256">
        <f>ROUNDDOWN(J24,-3)</f>
        <v>0</v>
      </c>
      <c r="L24" s="256">
        <f>ROUNDDOWN(K24,-3)</f>
        <v>0</v>
      </c>
      <c r="M24" s="257">
        <f>ROUNDDOWN(L24,-3)</f>
        <v>0</v>
      </c>
    </row>
    <row r="25" spans="2:14" ht="14.45" customHeight="1" x14ac:dyDescent="0.4">
      <c r="B25" s="267" t="s">
        <v>363</v>
      </c>
      <c r="C25" s="196"/>
      <c r="D25" s="56">
        <f>F25*I25*L25</f>
        <v>0</v>
      </c>
      <c r="E25" s="74"/>
      <c r="F25" s="56"/>
      <c r="G25" s="57"/>
      <c r="H25" s="58" t="s">
        <v>104</v>
      </c>
      <c r="I25" s="56"/>
      <c r="J25" s="57"/>
      <c r="K25" s="58" t="s">
        <v>104</v>
      </c>
      <c r="L25" s="56"/>
      <c r="M25" s="68"/>
    </row>
    <row r="26" spans="2:14" ht="14.45" customHeight="1" x14ac:dyDescent="0.4">
      <c r="B26" s="268"/>
      <c r="C26" s="195"/>
      <c r="D26" s="60">
        <f>F26*I26*L26</f>
        <v>0</v>
      </c>
      <c r="E26" s="75"/>
      <c r="F26" s="60"/>
      <c r="G26" s="61"/>
      <c r="H26" s="62" t="s">
        <v>104</v>
      </c>
      <c r="I26" s="60"/>
      <c r="J26" s="61"/>
      <c r="K26" s="62" t="s">
        <v>104</v>
      </c>
      <c r="L26" s="60"/>
      <c r="M26" s="69"/>
    </row>
    <row r="27" spans="2:14" ht="14.45" customHeight="1" x14ac:dyDescent="0.4">
      <c r="B27" s="268"/>
      <c r="C27" s="195"/>
      <c r="D27" s="60">
        <f>F27*I27*L27</f>
        <v>0</v>
      </c>
      <c r="E27" s="75"/>
      <c r="F27" s="60"/>
      <c r="G27" s="61"/>
      <c r="H27" s="62" t="s">
        <v>5</v>
      </c>
      <c r="I27" s="60"/>
      <c r="J27" s="61"/>
      <c r="K27" s="62" t="s">
        <v>5</v>
      </c>
      <c r="L27" s="60"/>
      <c r="M27" s="69"/>
    </row>
    <row r="28" spans="2:14" ht="14.45" customHeight="1" x14ac:dyDescent="0.4">
      <c r="B28" s="268"/>
      <c r="C28" s="195"/>
      <c r="D28" s="60">
        <f t="shared" ref="D28:D31" si="1">F28*I28*L28</f>
        <v>0</v>
      </c>
      <c r="E28" s="75"/>
      <c r="F28" s="60"/>
      <c r="G28" s="61"/>
      <c r="H28" s="62" t="s">
        <v>5</v>
      </c>
      <c r="I28" s="60"/>
      <c r="J28" s="61"/>
      <c r="K28" s="62" t="s">
        <v>5</v>
      </c>
      <c r="L28" s="60"/>
      <c r="M28" s="69"/>
    </row>
    <row r="29" spans="2:14" ht="14.45" customHeight="1" x14ac:dyDescent="0.4">
      <c r="B29" s="268"/>
      <c r="C29" s="195"/>
      <c r="D29" s="60">
        <f t="shared" si="1"/>
        <v>0</v>
      </c>
      <c r="E29" s="75"/>
      <c r="F29" s="60"/>
      <c r="G29" s="61"/>
      <c r="H29" s="62" t="s">
        <v>5</v>
      </c>
      <c r="I29" s="60"/>
      <c r="J29" s="61"/>
      <c r="K29" s="62" t="s">
        <v>5</v>
      </c>
      <c r="L29" s="60"/>
      <c r="M29" s="69"/>
    </row>
    <row r="30" spans="2:14" ht="14.45" customHeight="1" x14ac:dyDescent="0.4">
      <c r="B30" s="268"/>
      <c r="C30" s="195"/>
      <c r="D30" s="60">
        <f t="shared" si="1"/>
        <v>0</v>
      </c>
      <c r="E30" s="75"/>
      <c r="F30" s="60"/>
      <c r="G30" s="61"/>
      <c r="H30" s="62" t="s">
        <v>5</v>
      </c>
      <c r="I30" s="60"/>
      <c r="J30" s="61"/>
      <c r="K30" s="62" t="s">
        <v>5</v>
      </c>
      <c r="L30" s="60"/>
      <c r="M30" s="69"/>
    </row>
    <row r="31" spans="2:14" ht="14.45" customHeight="1" x14ac:dyDescent="0.4">
      <c r="B31" s="268"/>
      <c r="C31" s="194" t="s">
        <v>327</v>
      </c>
      <c r="D31" s="60">
        <f t="shared" si="1"/>
        <v>0</v>
      </c>
      <c r="E31" s="75"/>
      <c r="F31" s="60"/>
      <c r="G31" s="61"/>
      <c r="H31" s="62" t="s">
        <v>5</v>
      </c>
      <c r="I31" s="60"/>
      <c r="J31" s="61"/>
      <c r="K31" s="67" t="s">
        <v>5</v>
      </c>
      <c r="L31" s="66"/>
      <c r="M31" s="70"/>
    </row>
    <row r="32" spans="2:14" ht="14.45" customHeight="1" x14ac:dyDescent="0.4">
      <c r="B32" s="268"/>
      <c r="C32" s="270" t="s">
        <v>6</v>
      </c>
      <c r="D32" s="272">
        <f>SUM(D25:D31)</f>
        <v>0</v>
      </c>
      <c r="E32" s="246" t="s">
        <v>81</v>
      </c>
      <c r="F32" s="246"/>
      <c r="G32" s="246"/>
      <c r="H32" s="248" t="s">
        <v>79</v>
      </c>
      <c r="I32" s="248"/>
      <c r="J32" s="248"/>
      <c r="K32" s="244">
        <f>ROUNDDOWN(D32,-3)</f>
        <v>0</v>
      </c>
      <c r="L32" s="244">
        <f>ROUNDDOWN(K32,-3)</f>
        <v>0</v>
      </c>
      <c r="M32" s="265">
        <f>ROUNDDOWN(L32,-3)</f>
        <v>0</v>
      </c>
    </row>
    <row r="33" spans="2:13" ht="14.45" customHeight="1" x14ac:dyDescent="0.4">
      <c r="B33" s="268"/>
      <c r="C33" s="271"/>
      <c r="D33" s="273"/>
      <c r="E33" s="246"/>
      <c r="F33" s="246"/>
      <c r="G33" s="246"/>
      <c r="H33" s="248"/>
      <c r="I33" s="248"/>
      <c r="J33" s="248"/>
      <c r="K33" s="244">
        <f>ROUNDDOWN(J33,-3)</f>
        <v>0</v>
      </c>
      <c r="L33" s="244">
        <f>ROUNDDOWN(K33,-3)</f>
        <v>0</v>
      </c>
      <c r="M33" s="265">
        <f>ROUNDDOWN(L33,-3)</f>
        <v>0</v>
      </c>
    </row>
    <row r="34" spans="2:13" ht="14.45" customHeight="1" x14ac:dyDescent="0.4">
      <c r="B34" s="268"/>
      <c r="C34" s="278"/>
      <c r="D34" s="279"/>
      <c r="E34" s="284" t="s">
        <v>77</v>
      </c>
      <c r="F34" s="284"/>
      <c r="G34" s="284"/>
      <c r="H34" s="284"/>
      <c r="I34" s="284"/>
      <c r="J34" s="284"/>
      <c r="K34" s="285">
        <f>K23*0.2</f>
        <v>0</v>
      </c>
      <c r="L34" s="285"/>
      <c r="M34" s="286"/>
    </row>
    <row r="35" spans="2:13" ht="14.45" customHeight="1" x14ac:dyDescent="0.4">
      <c r="B35" s="268"/>
      <c r="C35" s="280"/>
      <c r="D35" s="281"/>
      <c r="E35" s="250" t="s">
        <v>82</v>
      </c>
      <c r="F35" s="250"/>
      <c r="G35" s="250"/>
      <c r="H35" s="250"/>
      <c r="I35" s="250"/>
      <c r="J35" s="250"/>
      <c r="K35" s="258">
        <f>MIN(K32,K34)</f>
        <v>0</v>
      </c>
      <c r="L35" s="259"/>
      <c r="M35" s="260"/>
    </row>
    <row r="36" spans="2:13" ht="14.45" customHeight="1" thickBot="1" x14ac:dyDescent="0.45">
      <c r="B36" s="269"/>
      <c r="C36" s="282"/>
      <c r="D36" s="283"/>
      <c r="E36" s="261" t="s">
        <v>80</v>
      </c>
      <c r="F36" s="261"/>
      <c r="G36" s="261"/>
      <c r="H36" s="261"/>
      <c r="I36" s="261"/>
      <c r="J36" s="261"/>
      <c r="K36" s="262" t="str">
        <f>IF(K32&lt;=K34,"OK","NG")</f>
        <v>OK</v>
      </c>
      <c r="L36" s="263"/>
      <c r="M36" s="264"/>
    </row>
    <row r="37" spans="2:13" ht="14.45" customHeight="1" x14ac:dyDescent="0.4">
      <c r="B37" s="274" t="s">
        <v>371</v>
      </c>
      <c r="C37" s="57"/>
      <c r="D37" s="56">
        <f t="shared" ref="D37:D40" si="2">F37*I37*L37</f>
        <v>0</v>
      </c>
      <c r="E37" s="74"/>
      <c r="F37" s="56"/>
      <c r="G37" s="57"/>
      <c r="H37" s="58" t="s">
        <v>5</v>
      </c>
      <c r="I37" s="56"/>
      <c r="J37" s="57"/>
      <c r="K37" s="58" t="s">
        <v>5</v>
      </c>
      <c r="L37" s="56"/>
      <c r="M37" s="68"/>
    </row>
    <row r="38" spans="2:13" ht="14.45" customHeight="1" x14ac:dyDescent="0.4">
      <c r="B38" s="275"/>
      <c r="C38" s="61"/>
      <c r="D38" s="60">
        <f t="shared" si="2"/>
        <v>0</v>
      </c>
      <c r="E38" s="75"/>
      <c r="F38" s="60"/>
      <c r="G38" s="61"/>
      <c r="H38" s="62" t="s">
        <v>5</v>
      </c>
      <c r="I38" s="60"/>
      <c r="J38" s="61"/>
      <c r="K38" s="62" t="s">
        <v>5</v>
      </c>
      <c r="L38" s="60"/>
      <c r="M38" s="69"/>
    </row>
    <row r="39" spans="2:13" ht="14.45" customHeight="1" x14ac:dyDescent="0.4">
      <c r="B39" s="275"/>
      <c r="C39" s="61"/>
      <c r="D39" s="60">
        <f t="shared" si="2"/>
        <v>0</v>
      </c>
      <c r="E39" s="75"/>
      <c r="F39" s="60"/>
      <c r="G39" s="61"/>
      <c r="H39" s="62" t="s">
        <v>5</v>
      </c>
      <c r="I39" s="60"/>
      <c r="J39" s="61"/>
      <c r="K39" s="62" t="s">
        <v>5</v>
      </c>
      <c r="L39" s="60"/>
      <c r="M39" s="69"/>
    </row>
    <row r="40" spans="2:13" ht="14.45" customHeight="1" x14ac:dyDescent="0.4">
      <c r="B40" s="275"/>
      <c r="C40" s="61"/>
      <c r="D40" s="60">
        <f t="shared" si="2"/>
        <v>0</v>
      </c>
      <c r="E40" s="75"/>
      <c r="F40" s="60"/>
      <c r="G40" s="61"/>
      <c r="H40" s="62" t="s">
        <v>5</v>
      </c>
      <c r="I40" s="60"/>
      <c r="J40" s="61"/>
      <c r="K40" s="62" t="s">
        <v>5</v>
      </c>
      <c r="L40" s="60"/>
      <c r="M40" s="69"/>
    </row>
    <row r="41" spans="2:13" ht="14.45" customHeight="1" x14ac:dyDescent="0.4">
      <c r="B41" s="275"/>
      <c r="C41" s="242" t="s">
        <v>6</v>
      </c>
      <c r="D41" s="244">
        <f>SUM(D37:D40)</f>
        <v>0</v>
      </c>
      <c r="E41" s="277" t="s">
        <v>81</v>
      </c>
      <c r="F41" s="277"/>
      <c r="G41" s="277"/>
      <c r="H41" s="248" t="s">
        <v>108</v>
      </c>
      <c r="I41" s="248"/>
      <c r="J41" s="248"/>
      <c r="K41" s="244">
        <f>ROUNDDOWN(D41,-3)</f>
        <v>0</v>
      </c>
      <c r="L41" s="244">
        <f>ROUNDDOWN(K41,-3)</f>
        <v>0</v>
      </c>
      <c r="M41" s="265">
        <f>ROUNDDOWN(L41,-3)</f>
        <v>0</v>
      </c>
    </row>
    <row r="42" spans="2:13" ht="14.45" customHeight="1" x14ac:dyDescent="0.4">
      <c r="B42" s="275"/>
      <c r="C42" s="242"/>
      <c r="D42" s="244"/>
      <c r="E42" s="277"/>
      <c r="F42" s="277"/>
      <c r="G42" s="277"/>
      <c r="H42" s="248"/>
      <c r="I42" s="248"/>
      <c r="J42" s="248"/>
      <c r="K42" s="244">
        <f>ROUNDDOWN(J42,-3)</f>
        <v>0</v>
      </c>
      <c r="L42" s="244">
        <f>ROUNDDOWN(K42,-3)</f>
        <v>0</v>
      </c>
      <c r="M42" s="265">
        <f>ROUNDDOWN(L42,-3)</f>
        <v>0</v>
      </c>
    </row>
    <row r="43" spans="2:13" ht="14.45" customHeight="1" x14ac:dyDescent="0.4">
      <c r="B43" s="275"/>
      <c r="C43" s="270"/>
      <c r="D43" s="272"/>
      <c r="E43" s="284" t="s">
        <v>77</v>
      </c>
      <c r="F43" s="284"/>
      <c r="G43" s="284"/>
      <c r="H43" s="284"/>
      <c r="I43" s="284"/>
      <c r="J43" s="284"/>
      <c r="K43" s="285">
        <f>K23*0.2</f>
        <v>0</v>
      </c>
      <c r="L43" s="285"/>
      <c r="M43" s="286"/>
    </row>
    <row r="44" spans="2:13" ht="27.6" customHeight="1" x14ac:dyDescent="0.4">
      <c r="B44" s="275"/>
      <c r="C44" s="270"/>
      <c r="D44" s="272"/>
      <c r="E44" s="250" t="s">
        <v>109</v>
      </c>
      <c r="F44" s="250"/>
      <c r="G44" s="250"/>
      <c r="H44" s="250"/>
      <c r="I44" s="250"/>
      <c r="J44" s="250"/>
      <c r="K44" s="258">
        <f>MIN(K41,K43)</f>
        <v>0</v>
      </c>
      <c r="L44" s="259"/>
      <c r="M44" s="260"/>
    </row>
    <row r="45" spans="2:13" ht="14.45" customHeight="1" thickBot="1" x14ac:dyDescent="0.45">
      <c r="B45" s="276"/>
      <c r="C45" s="243"/>
      <c r="D45" s="245"/>
      <c r="E45" s="266" t="s">
        <v>74</v>
      </c>
      <c r="F45" s="266"/>
      <c r="G45" s="266"/>
      <c r="H45" s="266"/>
      <c r="I45" s="266"/>
      <c r="J45" s="266"/>
      <c r="K45" s="262" t="str">
        <f>IF(K41&lt;=K43,"OK","NG")</f>
        <v>OK</v>
      </c>
      <c r="L45" s="263"/>
      <c r="M45" s="264"/>
    </row>
    <row r="46" spans="2:13" ht="14.45" customHeight="1" x14ac:dyDescent="0.4">
      <c r="B46" s="274" t="s">
        <v>350</v>
      </c>
      <c r="C46" s="74"/>
      <c r="D46" s="56">
        <f t="shared" ref="D46:D49" si="3">F46*I46*L46</f>
        <v>0</v>
      </c>
      <c r="E46" s="74"/>
      <c r="F46" s="56"/>
      <c r="G46" s="57"/>
      <c r="H46" s="58" t="s">
        <v>5</v>
      </c>
      <c r="I46" s="56"/>
      <c r="J46" s="57"/>
      <c r="K46" s="58" t="s">
        <v>5</v>
      </c>
      <c r="L46" s="56"/>
      <c r="M46" s="68"/>
    </row>
    <row r="47" spans="2:13" ht="14.45" customHeight="1" x14ac:dyDescent="0.4">
      <c r="B47" s="275"/>
      <c r="C47" s="75"/>
      <c r="D47" s="60">
        <f t="shared" si="3"/>
        <v>0</v>
      </c>
      <c r="E47" s="75"/>
      <c r="F47" s="60"/>
      <c r="G47" s="61"/>
      <c r="H47" s="62" t="s">
        <v>5</v>
      </c>
      <c r="I47" s="60"/>
      <c r="J47" s="61"/>
      <c r="K47" s="62" t="s">
        <v>5</v>
      </c>
      <c r="L47" s="60"/>
      <c r="M47" s="69"/>
    </row>
    <row r="48" spans="2:13" ht="14.45" customHeight="1" x14ac:dyDescent="0.4">
      <c r="B48" s="275"/>
      <c r="C48" s="75"/>
      <c r="D48" s="60">
        <f t="shared" si="3"/>
        <v>0</v>
      </c>
      <c r="E48" s="75"/>
      <c r="F48" s="60"/>
      <c r="G48" s="61"/>
      <c r="H48" s="62" t="s">
        <v>5</v>
      </c>
      <c r="I48" s="60"/>
      <c r="J48" s="61"/>
      <c r="K48" s="62" t="s">
        <v>5</v>
      </c>
      <c r="L48" s="60"/>
      <c r="M48" s="69"/>
    </row>
    <row r="49" spans="2:13" ht="14.45" customHeight="1" x14ac:dyDescent="0.4">
      <c r="B49" s="275"/>
      <c r="C49" s="75"/>
      <c r="D49" s="60">
        <f t="shared" si="3"/>
        <v>0</v>
      </c>
      <c r="E49" s="75"/>
      <c r="F49" s="60"/>
      <c r="G49" s="61"/>
      <c r="H49" s="62" t="s">
        <v>5</v>
      </c>
      <c r="I49" s="60"/>
      <c r="J49" s="61"/>
      <c r="K49" s="62" t="s">
        <v>5</v>
      </c>
      <c r="L49" s="60"/>
      <c r="M49" s="69"/>
    </row>
    <row r="50" spans="2:13" ht="14.45" customHeight="1" x14ac:dyDescent="0.4">
      <c r="B50" s="275"/>
      <c r="C50" s="242" t="s">
        <v>6</v>
      </c>
      <c r="D50" s="244">
        <f>SUM(D46:D49)</f>
        <v>0</v>
      </c>
      <c r="E50" s="277" t="s">
        <v>115</v>
      </c>
      <c r="F50" s="277"/>
      <c r="G50" s="277"/>
      <c r="H50" s="248" t="s">
        <v>108</v>
      </c>
      <c r="I50" s="248"/>
      <c r="J50" s="248"/>
      <c r="K50" s="244">
        <f>ROUNDDOWN(D50*2/3,-3)</f>
        <v>0</v>
      </c>
      <c r="L50" s="244">
        <f>ROUNDDOWN(K50,-3)</f>
        <v>0</v>
      </c>
      <c r="M50" s="265">
        <f>ROUNDDOWN(L50,-3)</f>
        <v>0</v>
      </c>
    </row>
    <row r="51" spans="2:13" ht="14.45" customHeight="1" x14ac:dyDescent="0.4">
      <c r="B51" s="275"/>
      <c r="C51" s="242"/>
      <c r="D51" s="244"/>
      <c r="E51" s="277"/>
      <c r="F51" s="277"/>
      <c r="G51" s="277"/>
      <c r="H51" s="248"/>
      <c r="I51" s="248"/>
      <c r="J51" s="248"/>
      <c r="K51" s="244">
        <f>ROUNDDOWN(J51,-3)</f>
        <v>0</v>
      </c>
      <c r="L51" s="244">
        <f>ROUNDDOWN(K51,-3)</f>
        <v>0</v>
      </c>
      <c r="M51" s="265">
        <f>ROUNDDOWN(L51,-3)</f>
        <v>0</v>
      </c>
    </row>
    <row r="52" spans="2:13" ht="14.45" customHeight="1" x14ac:dyDescent="0.4">
      <c r="B52" s="275"/>
      <c r="C52" s="270"/>
      <c r="D52" s="272"/>
      <c r="E52" s="284" t="s">
        <v>114</v>
      </c>
      <c r="F52" s="284"/>
      <c r="G52" s="284"/>
      <c r="H52" s="284"/>
      <c r="I52" s="284"/>
      <c r="J52" s="284"/>
      <c r="K52" s="285">
        <v>200000</v>
      </c>
      <c r="L52" s="285"/>
      <c r="M52" s="286"/>
    </row>
    <row r="53" spans="2:13" ht="27.6" customHeight="1" thickBot="1" x14ac:dyDescent="0.45">
      <c r="B53" s="276"/>
      <c r="C53" s="243"/>
      <c r="D53" s="245"/>
      <c r="E53" s="336" t="s">
        <v>116</v>
      </c>
      <c r="F53" s="336"/>
      <c r="G53" s="336"/>
      <c r="H53" s="336"/>
      <c r="I53" s="336"/>
      <c r="J53" s="336"/>
      <c r="K53" s="287">
        <f>MIN(K50,K52)</f>
        <v>0</v>
      </c>
      <c r="L53" s="288"/>
      <c r="M53" s="289"/>
    </row>
    <row r="54" spans="2:13" ht="14.45" customHeight="1" x14ac:dyDescent="0.4">
      <c r="B54" s="2" t="s">
        <v>73</v>
      </c>
      <c r="C54" s="2"/>
      <c r="D54" s="2"/>
      <c r="E54" s="2"/>
      <c r="F54" s="2"/>
      <c r="G54" s="2"/>
      <c r="H54" s="2"/>
      <c r="I54" s="2"/>
      <c r="J54" s="2"/>
      <c r="K54" s="2"/>
      <c r="L54" s="2"/>
      <c r="M54" s="2"/>
    </row>
    <row r="55" spans="2:13" ht="14.45" customHeight="1" x14ac:dyDescent="0.4">
      <c r="B55" s="2" t="s">
        <v>120</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75</v>
      </c>
      <c r="C57" s="43"/>
      <c r="D57" s="43"/>
      <c r="E57" s="43"/>
      <c r="F57" s="43"/>
      <c r="G57" s="43"/>
      <c r="H57" s="43"/>
      <c r="I57" s="43"/>
      <c r="J57" s="43"/>
      <c r="K57" s="43"/>
      <c r="L57" s="43"/>
      <c r="M57" s="43"/>
    </row>
    <row r="58" spans="2:13" ht="14.45" customHeight="1" x14ac:dyDescent="0.4">
      <c r="B58" s="2" t="s">
        <v>76</v>
      </c>
      <c r="C58" s="43"/>
      <c r="D58" s="43"/>
      <c r="E58" s="43"/>
      <c r="F58" s="43"/>
      <c r="G58" s="43"/>
      <c r="H58" s="43"/>
      <c r="I58" s="43"/>
      <c r="J58" s="43"/>
      <c r="K58" s="43"/>
      <c r="L58" s="43"/>
      <c r="M58" s="43"/>
    </row>
  </sheetData>
  <mergeCells count="53">
    <mergeCell ref="K10:L10"/>
    <mergeCell ref="B3:M3"/>
    <mergeCell ref="G5:M5"/>
    <mergeCell ref="G6:M6"/>
    <mergeCell ref="K8:L8"/>
    <mergeCell ref="K9:L9"/>
    <mergeCell ref="K11:L11"/>
    <mergeCell ref="I13:J13"/>
    <mergeCell ref="L13:M13"/>
    <mergeCell ref="B14:J14"/>
    <mergeCell ref="K14:M14"/>
    <mergeCell ref="B17:B24"/>
    <mergeCell ref="C23:C24"/>
    <mergeCell ref="D23:D24"/>
    <mergeCell ref="E23:G24"/>
    <mergeCell ref="H23:J24"/>
    <mergeCell ref="E35:J35"/>
    <mergeCell ref="E15:M15"/>
    <mergeCell ref="K23:M24"/>
    <mergeCell ref="K35:M35"/>
    <mergeCell ref="E36:J36"/>
    <mergeCell ref="K36:M36"/>
    <mergeCell ref="K41:M42"/>
    <mergeCell ref="E43:J43"/>
    <mergeCell ref="B25:B36"/>
    <mergeCell ref="C32:C33"/>
    <mergeCell ref="D32:D33"/>
    <mergeCell ref="E32:G33"/>
    <mergeCell ref="H32:J33"/>
    <mergeCell ref="K32:M33"/>
    <mergeCell ref="B37:B45"/>
    <mergeCell ref="C41:C45"/>
    <mergeCell ref="D41:D45"/>
    <mergeCell ref="E41:G42"/>
    <mergeCell ref="H41:J42"/>
    <mergeCell ref="C34:D36"/>
    <mergeCell ref="E34:J34"/>
    <mergeCell ref="K34:M34"/>
    <mergeCell ref="B46:B53"/>
    <mergeCell ref="C50:C53"/>
    <mergeCell ref="D50:D53"/>
    <mergeCell ref="E50:G51"/>
    <mergeCell ref="H50:J51"/>
    <mergeCell ref="K43:M43"/>
    <mergeCell ref="E44:J44"/>
    <mergeCell ref="K44:M44"/>
    <mergeCell ref="E45:J45"/>
    <mergeCell ref="K45:M45"/>
    <mergeCell ref="K50:M51"/>
    <mergeCell ref="E52:J52"/>
    <mergeCell ref="K52:M52"/>
    <mergeCell ref="E53:J53"/>
    <mergeCell ref="K53:M53"/>
  </mergeCells>
  <phoneticPr fontId="2"/>
  <dataValidations count="2">
    <dataValidation type="list" allowBlank="1" showInputMessage="1" showErrorMessage="1" sqref="C37:C40" xr:uid="{00000000-0002-0000-0A00-000000000000}">
      <formula1>"旅費,燃料費,借料及び賃料,諸謝金"</formula1>
    </dataValidation>
    <dataValidation type="list" allowBlank="1" showInputMessage="1" showErrorMessage="1" sqref="C16:C22" xr:uid="{00000000-0002-0000-0A00-000001000000}">
      <formula1>"食糧費,学用品,生活必需品"</formula1>
    </dataValidation>
  </dataValidations>
  <pageMargins left="0.7" right="0.7" top="0.75" bottom="0.75" header="0.3" footer="0.3"/>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pageSetUpPr fitToPage="1"/>
  </sheetPr>
  <dimension ref="A1:I29"/>
  <sheetViews>
    <sheetView zoomScaleNormal="100" workbookViewId="0">
      <selection activeCell="M42" sqref="M42"/>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432</v>
      </c>
    </row>
    <row r="3" spans="2:9" x14ac:dyDescent="0.4">
      <c r="I3" s="19" t="s">
        <v>407</v>
      </c>
    </row>
    <row r="4" spans="2:9" x14ac:dyDescent="0.4">
      <c r="B4" s="1" t="s">
        <v>439</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25" t="s">
        <v>245</v>
      </c>
      <c r="C15" s="225"/>
      <c r="D15" s="225"/>
      <c r="E15" s="225"/>
      <c r="F15" s="225"/>
      <c r="G15" s="225"/>
      <c r="H15" s="225"/>
      <c r="I15" s="225"/>
    </row>
    <row r="19" spans="1:9" x14ac:dyDescent="0.4">
      <c r="B19" s="1" t="s">
        <v>354</v>
      </c>
    </row>
    <row r="20" spans="1:9" x14ac:dyDescent="0.4">
      <c r="A20" s="1" t="s">
        <v>355</v>
      </c>
    </row>
    <row r="22" spans="1:9" x14ac:dyDescent="0.4">
      <c r="B22" s="1" t="s">
        <v>131</v>
      </c>
      <c r="D22" s="19" t="s">
        <v>24</v>
      </c>
      <c r="E22" s="290"/>
      <c r="F22" s="290"/>
      <c r="G22" s="1" t="s">
        <v>1</v>
      </c>
    </row>
    <row r="23" spans="1:9" x14ac:dyDescent="0.4">
      <c r="B23" s="1" t="s">
        <v>130</v>
      </c>
      <c r="D23" s="19" t="s">
        <v>24</v>
      </c>
      <c r="E23" s="290"/>
      <c r="F23" s="290"/>
      <c r="G23" s="1" t="s">
        <v>1</v>
      </c>
    </row>
    <row r="24" spans="1:9" x14ac:dyDescent="0.4">
      <c r="B24" s="1" t="s">
        <v>128</v>
      </c>
    </row>
    <row r="25" spans="1:9" x14ac:dyDescent="0.4">
      <c r="B25" s="1" t="s">
        <v>225</v>
      </c>
      <c r="I25" s="19" t="s">
        <v>395</v>
      </c>
    </row>
    <row r="26" spans="1:9" x14ac:dyDescent="0.4">
      <c r="B26" s="1" t="s">
        <v>226</v>
      </c>
      <c r="I26" s="19" t="s">
        <v>394</v>
      </c>
    </row>
    <row r="27" spans="1:9" x14ac:dyDescent="0.4">
      <c r="B27" s="1" t="s">
        <v>250</v>
      </c>
      <c r="I27" s="19"/>
    </row>
    <row r="28" spans="1:9" x14ac:dyDescent="0.4">
      <c r="C28" s="1" t="s">
        <v>396</v>
      </c>
      <c r="I28" s="19" t="s">
        <v>424</v>
      </c>
    </row>
    <row r="29" spans="1:9" x14ac:dyDescent="0.4">
      <c r="C29" s="1" t="s">
        <v>405</v>
      </c>
    </row>
  </sheetData>
  <mergeCells count="3">
    <mergeCell ref="E22:F22"/>
    <mergeCell ref="E23:F23"/>
    <mergeCell ref="B15:I15"/>
  </mergeCells>
  <phoneticPr fontId="2"/>
  <pageMargins left="0.7" right="0.7" top="0.75" bottom="0.75"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D46"/>
  <sheetViews>
    <sheetView zoomScale="85" zoomScaleNormal="85" workbookViewId="0">
      <selection activeCell="K12" sqref="K12"/>
    </sheetView>
  </sheetViews>
  <sheetFormatPr defaultColWidth="8.75" defaultRowHeight="13.5" x14ac:dyDescent="0.4"/>
  <cols>
    <col min="1" max="1" width="5.25" style="1" customWidth="1"/>
    <col min="2" max="2" width="33.25" style="1" customWidth="1"/>
    <col min="3" max="3" width="41.875" style="1" customWidth="1"/>
    <col min="4" max="4" width="15.75" style="1" customWidth="1"/>
    <col min="5" max="16384" width="8.75" style="1"/>
  </cols>
  <sheetData>
    <row r="1" spans="2:4" x14ac:dyDescent="0.4">
      <c r="D1" s="19" t="s">
        <v>395</v>
      </c>
    </row>
    <row r="2" spans="2:4" ht="16.5" x14ac:dyDescent="0.4">
      <c r="B2" s="300" t="s">
        <v>142</v>
      </c>
      <c r="C2" s="300"/>
      <c r="D2" s="300"/>
    </row>
    <row r="3" spans="2:4" ht="16.5" x14ac:dyDescent="0.4">
      <c r="B3" s="40"/>
      <c r="C3" s="40"/>
      <c r="D3" s="40"/>
    </row>
    <row r="4" spans="2:4" x14ac:dyDescent="0.4">
      <c r="B4" s="41"/>
      <c r="C4" s="41"/>
      <c r="D4" s="103" t="s">
        <v>66</v>
      </c>
    </row>
    <row r="5" spans="2:4" ht="16.899999999999999" customHeight="1" x14ac:dyDescent="0.4">
      <c r="B5" s="94" t="s">
        <v>137</v>
      </c>
      <c r="C5" s="95" t="s">
        <v>390</v>
      </c>
      <c r="D5" s="82">
        <f>D44</f>
        <v>0</v>
      </c>
    </row>
    <row r="6" spans="2:4" ht="16.899999999999999" customHeight="1" x14ac:dyDescent="0.4">
      <c r="B6" s="98" t="s">
        <v>138</v>
      </c>
      <c r="C6" s="95" t="s">
        <v>389</v>
      </c>
      <c r="D6" s="99">
        <v>0</v>
      </c>
    </row>
    <row r="7" spans="2:4" ht="16.899999999999999" customHeight="1" x14ac:dyDescent="0.4">
      <c r="B7" s="94" t="s">
        <v>139</v>
      </c>
      <c r="C7" s="95" t="s">
        <v>141</v>
      </c>
      <c r="D7" s="100">
        <f>D5-D6</f>
        <v>0</v>
      </c>
    </row>
    <row r="8" spans="2:4" ht="16.899999999999999" customHeight="1" x14ac:dyDescent="0.4">
      <c r="B8" s="97" t="s">
        <v>381</v>
      </c>
      <c r="C8" s="95" t="s">
        <v>386</v>
      </c>
      <c r="D8" s="102">
        <f>ROUNDDOWN(D7,-3)</f>
        <v>0</v>
      </c>
    </row>
    <row r="9" spans="2:4" ht="16.899999999999999" customHeight="1" x14ac:dyDescent="0.4">
      <c r="B9" s="97" t="s">
        <v>382</v>
      </c>
      <c r="C9" s="95" t="s">
        <v>387</v>
      </c>
      <c r="D9" s="101"/>
    </row>
    <row r="10" spans="2:4" ht="16.899999999999999" customHeight="1" x14ac:dyDescent="0.4">
      <c r="B10" s="97" t="s">
        <v>383</v>
      </c>
      <c r="C10" s="95" t="s">
        <v>388</v>
      </c>
      <c r="D10" s="101"/>
    </row>
    <row r="11" spans="2:4" ht="16.899999999999999" customHeight="1" x14ac:dyDescent="0.4">
      <c r="B11" s="96" t="s">
        <v>384</v>
      </c>
      <c r="C11" s="95" t="s">
        <v>143</v>
      </c>
      <c r="D11" s="102">
        <f>D10-D8</f>
        <v>0</v>
      </c>
    </row>
    <row r="12" spans="2:4" x14ac:dyDescent="0.4">
      <c r="B12" s="36"/>
      <c r="C12" s="2"/>
      <c r="D12" s="2"/>
    </row>
    <row r="13" spans="2:4" ht="14.25" thickBot="1" x14ac:dyDescent="0.45">
      <c r="B13" s="2" t="s">
        <v>140</v>
      </c>
      <c r="C13" s="2"/>
      <c r="D13" s="3" t="s">
        <v>66</v>
      </c>
    </row>
    <row r="14" spans="2:4" ht="14.25" thickBot="1" x14ac:dyDescent="0.45">
      <c r="B14" s="87"/>
      <c r="C14" s="88" t="s">
        <v>2</v>
      </c>
      <c r="D14" s="89" t="s">
        <v>133</v>
      </c>
    </row>
    <row r="15" spans="2:4" ht="14.25" thickTop="1" x14ac:dyDescent="0.4">
      <c r="B15" s="301" t="s">
        <v>370</v>
      </c>
      <c r="C15" s="80"/>
      <c r="D15" s="90"/>
    </row>
    <row r="16" spans="2:4" x14ac:dyDescent="0.4">
      <c r="B16" s="302"/>
      <c r="C16" s="59"/>
      <c r="D16" s="91"/>
    </row>
    <row r="17" spans="2:4" x14ac:dyDescent="0.4">
      <c r="B17" s="302"/>
      <c r="C17" s="59"/>
      <c r="D17" s="91"/>
    </row>
    <row r="18" spans="2:4" x14ac:dyDescent="0.4">
      <c r="B18" s="302"/>
      <c r="C18" s="59"/>
      <c r="D18" s="91"/>
    </row>
    <row r="19" spans="2:4" ht="14.25" thickBot="1" x14ac:dyDescent="0.45">
      <c r="B19" s="302"/>
      <c r="C19" s="59"/>
      <c r="D19" s="91"/>
    </row>
    <row r="20" spans="2:4" ht="14.25" thickTop="1" x14ac:dyDescent="0.4">
      <c r="B20" s="302"/>
      <c r="C20" s="304" t="s">
        <v>6</v>
      </c>
      <c r="D20" s="296">
        <f>SUM(D15:D19)</f>
        <v>0</v>
      </c>
    </row>
    <row r="21" spans="2:4" ht="14.25" thickBot="1" x14ac:dyDescent="0.45">
      <c r="B21" s="303"/>
      <c r="C21" s="305"/>
      <c r="D21" s="297"/>
    </row>
    <row r="22" spans="2:4" ht="14.25" thickTop="1" x14ac:dyDescent="0.4">
      <c r="B22" s="306" t="s">
        <v>363</v>
      </c>
      <c r="C22" s="199"/>
      <c r="D22" s="90"/>
    </row>
    <row r="23" spans="2:4" x14ac:dyDescent="0.4">
      <c r="B23" s="306"/>
      <c r="C23" s="193"/>
      <c r="D23" s="91"/>
    </row>
    <row r="24" spans="2:4" x14ac:dyDescent="0.4">
      <c r="B24" s="306"/>
      <c r="C24" s="193"/>
      <c r="D24" s="91"/>
    </row>
    <row r="25" spans="2:4" x14ac:dyDescent="0.4">
      <c r="B25" s="306"/>
      <c r="C25" s="193"/>
      <c r="D25" s="91"/>
    </row>
    <row r="26" spans="2:4" x14ac:dyDescent="0.4">
      <c r="B26" s="306"/>
      <c r="C26" s="193"/>
      <c r="D26" s="91"/>
    </row>
    <row r="27" spans="2:4" x14ac:dyDescent="0.4">
      <c r="B27" s="306"/>
      <c r="C27" s="193"/>
      <c r="D27" s="91"/>
    </row>
    <row r="28" spans="2:4" x14ac:dyDescent="0.4">
      <c r="B28" s="306"/>
      <c r="C28" s="21"/>
      <c r="D28" s="92"/>
    </row>
    <row r="29" spans="2:4" x14ac:dyDescent="0.4">
      <c r="B29" s="306"/>
      <c r="C29" s="193"/>
      <c r="D29" s="91"/>
    </row>
    <row r="30" spans="2:4" x14ac:dyDescent="0.4">
      <c r="B30" s="306"/>
      <c r="C30" s="193"/>
      <c r="D30" s="91"/>
    </row>
    <row r="31" spans="2:4" ht="14.25" thickBot="1" x14ac:dyDescent="0.45">
      <c r="B31" s="306"/>
      <c r="C31" s="21"/>
      <c r="D31" s="92"/>
    </row>
    <row r="32" spans="2:4" ht="14.25" thickTop="1" x14ac:dyDescent="0.4">
      <c r="B32" s="306"/>
      <c r="C32" s="304" t="s">
        <v>6</v>
      </c>
      <c r="D32" s="296">
        <f>SUM(D22:D31)</f>
        <v>0</v>
      </c>
    </row>
    <row r="33" spans="2:4" ht="14.25" thickBot="1" x14ac:dyDescent="0.45">
      <c r="B33" s="306"/>
      <c r="C33" s="305"/>
      <c r="D33" s="297"/>
    </row>
    <row r="34" spans="2:4" ht="14.25" thickTop="1" x14ac:dyDescent="0.4">
      <c r="B34" s="291" t="s">
        <v>385</v>
      </c>
      <c r="C34" s="220"/>
      <c r="D34" s="90"/>
    </row>
    <row r="35" spans="2:4" x14ac:dyDescent="0.4">
      <c r="B35" s="292"/>
      <c r="C35" s="81"/>
      <c r="D35" s="91"/>
    </row>
    <row r="36" spans="2:4" x14ac:dyDescent="0.4">
      <c r="B36" s="292"/>
      <c r="C36" s="81"/>
      <c r="D36" s="91"/>
    </row>
    <row r="37" spans="2:4" ht="14.25" thickBot="1" x14ac:dyDescent="0.45">
      <c r="B37" s="292"/>
      <c r="C37" s="81"/>
      <c r="D37" s="91"/>
    </row>
    <row r="38" spans="2:4" ht="14.25" thickTop="1" x14ac:dyDescent="0.4">
      <c r="B38" s="292"/>
      <c r="C38" s="294" t="s">
        <v>6</v>
      </c>
      <c r="D38" s="296">
        <f>SUM(D34:D37)</f>
        <v>0</v>
      </c>
    </row>
    <row r="39" spans="2:4" ht="14.25" thickBot="1" x14ac:dyDescent="0.45">
      <c r="B39" s="293"/>
      <c r="C39" s="295"/>
      <c r="D39" s="297"/>
    </row>
    <row r="40" spans="2:4" ht="14.25" thickTop="1" x14ac:dyDescent="0.4">
      <c r="B40" s="291" t="s">
        <v>349</v>
      </c>
      <c r="C40" s="218"/>
      <c r="D40" s="90"/>
    </row>
    <row r="41" spans="2:4" ht="14.25" thickBot="1" x14ac:dyDescent="0.45">
      <c r="B41" s="292"/>
      <c r="C41" s="219"/>
      <c r="D41" s="91"/>
    </row>
    <row r="42" spans="2:4" ht="14.25" thickTop="1" x14ac:dyDescent="0.4">
      <c r="B42" s="292"/>
      <c r="C42" s="294" t="s">
        <v>6</v>
      </c>
      <c r="D42" s="296">
        <f>SUM(D40:D41)</f>
        <v>0</v>
      </c>
    </row>
    <row r="43" spans="2:4" ht="14.25" thickBot="1" x14ac:dyDescent="0.45">
      <c r="B43" s="293"/>
      <c r="C43" s="295"/>
      <c r="D43" s="297"/>
    </row>
    <row r="44" spans="2:4" ht="32.450000000000003" customHeight="1" thickTop="1" thickBot="1" x14ac:dyDescent="0.45">
      <c r="B44" s="298" t="s">
        <v>134</v>
      </c>
      <c r="C44" s="299"/>
      <c r="D44" s="93">
        <f>D20+D32+D38+D42</f>
        <v>0</v>
      </c>
    </row>
    <row r="45" spans="2:4" x14ac:dyDescent="0.4">
      <c r="B45" s="2" t="s">
        <v>135</v>
      </c>
      <c r="C45" s="2"/>
      <c r="D45" s="2"/>
    </row>
    <row r="46" spans="2:4" x14ac:dyDescent="0.4">
      <c r="B46" s="2" t="s">
        <v>136</v>
      </c>
      <c r="C46" s="43"/>
      <c r="D46" s="43"/>
    </row>
  </sheetData>
  <mergeCells count="14">
    <mergeCell ref="B34:B39"/>
    <mergeCell ref="C38:C39"/>
    <mergeCell ref="D38:D39"/>
    <mergeCell ref="B44:C44"/>
    <mergeCell ref="B2:D2"/>
    <mergeCell ref="B15:B21"/>
    <mergeCell ref="C20:C21"/>
    <mergeCell ref="D20:D21"/>
    <mergeCell ref="B22:B33"/>
    <mergeCell ref="C32:C33"/>
    <mergeCell ref="D32:D33"/>
    <mergeCell ref="B40:B43"/>
    <mergeCell ref="C42:C43"/>
    <mergeCell ref="D42:D43"/>
  </mergeCells>
  <phoneticPr fontId="2"/>
  <dataValidations count="2">
    <dataValidation type="list" allowBlank="1" showInputMessage="1" showErrorMessage="1" sqref="C15:C19" xr:uid="{00000000-0002-0000-0C00-000000000000}">
      <formula1>"食糧費,学用品,生活必需品"</formula1>
    </dataValidation>
    <dataValidation type="list" allowBlank="1" showInputMessage="1" showErrorMessage="1" sqref="C34:C37" xr:uid="{00000000-0002-0000-0C00-000001000000}">
      <formula1>"旅費,燃料費,借料及び賃料,諸謝金"</formula1>
    </dataValidation>
  </dataValidations>
  <pageMargins left="0.7" right="0.7" top="0.75" bottom="0.75" header="0.3" footer="0.3"/>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Sheet1!$B$2:$B$15</xm:f>
          </x14:formula1>
          <xm:sqref>C22:C31</xm:sqref>
        </x14:dataValidation>
        <x14:dataValidation type="list" allowBlank="1" showInputMessage="1" showErrorMessage="1" xr:uid="{00000000-0002-0000-0C00-000003000000}">
          <x14:formula1>
            <xm:f>Sheet1!$B$22</xm:f>
          </x14:formula1>
          <xm:sqref>C40:C41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C46"/>
  <sheetViews>
    <sheetView zoomScaleNormal="100" workbookViewId="0">
      <selection activeCell="E43" sqref="E43"/>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394</v>
      </c>
    </row>
    <row r="2" spans="2:3" x14ac:dyDescent="0.4">
      <c r="B2" s="104"/>
      <c r="C2" s="105"/>
    </row>
    <row r="3" spans="2:3" ht="16.5" x14ac:dyDescent="0.4">
      <c r="B3" s="307" t="s">
        <v>144</v>
      </c>
      <c r="C3" s="307"/>
    </row>
    <row r="4" spans="2:3" x14ac:dyDescent="0.4">
      <c r="B4" s="106" t="s">
        <v>159</v>
      </c>
      <c r="C4" s="5"/>
    </row>
    <row r="5" spans="2:3" x14ac:dyDescent="0.4">
      <c r="B5" s="106" t="s">
        <v>145</v>
      </c>
      <c r="C5" s="5"/>
    </row>
    <row r="6" spans="2:3" x14ac:dyDescent="0.4">
      <c r="B6" s="104"/>
      <c r="C6" s="104"/>
    </row>
    <row r="7" spans="2:3" x14ac:dyDescent="0.4">
      <c r="B7" s="107" t="s">
        <v>276</v>
      </c>
      <c r="C7" s="127">
        <f>C19+C30+C41</f>
        <v>0</v>
      </c>
    </row>
    <row r="8" spans="2:3" x14ac:dyDescent="0.4">
      <c r="B8" s="107" t="s">
        <v>277</v>
      </c>
      <c r="C8" s="128">
        <f>C20+C31+C42</f>
        <v>0</v>
      </c>
    </row>
    <row r="9" spans="2:3" x14ac:dyDescent="0.4">
      <c r="B9" s="107" t="s">
        <v>146</v>
      </c>
      <c r="C9" s="129">
        <f>C17+C28+C39</f>
        <v>0</v>
      </c>
    </row>
    <row r="10" spans="2:3" x14ac:dyDescent="0.4">
      <c r="B10" s="107" t="s">
        <v>147</v>
      </c>
      <c r="C10" s="130">
        <f>C18+C29+C40</f>
        <v>0</v>
      </c>
    </row>
    <row r="11" spans="2:3" x14ac:dyDescent="0.4">
      <c r="B11" s="104"/>
      <c r="C11" s="104"/>
    </row>
    <row r="12" spans="2:3" ht="15" thickBot="1" x14ac:dyDescent="0.45">
      <c r="B12" s="108" t="s">
        <v>148</v>
      </c>
      <c r="C12" s="104"/>
    </row>
    <row r="13" spans="2:3" ht="27" customHeight="1" thickTop="1" x14ac:dyDescent="0.4">
      <c r="B13" s="109" t="s">
        <v>149</v>
      </c>
      <c r="C13" s="110"/>
    </row>
    <row r="14" spans="2:3" x14ac:dyDescent="0.4">
      <c r="B14" s="111" t="s">
        <v>150</v>
      </c>
      <c r="C14" s="112"/>
    </row>
    <row r="15" spans="2:3" x14ac:dyDescent="0.4">
      <c r="B15" s="111" t="s">
        <v>151</v>
      </c>
      <c r="C15" s="112"/>
    </row>
    <row r="16" spans="2:3" x14ac:dyDescent="0.4">
      <c r="B16" s="111" t="s">
        <v>152</v>
      </c>
      <c r="C16" s="112"/>
    </row>
    <row r="17" spans="2:3" x14ac:dyDescent="0.4">
      <c r="B17" s="111" t="s">
        <v>153</v>
      </c>
      <c r="C17" s="115"/>
    </row>
    <row r="18" spans="2:3" x14ac:dyDescent="0.4">
      <c r="B18" s="111" t="s">
        <v>154</v>
      </c>
      <c r="C18" s="116"/>
    </row>
    <row r="19" spans="2:3" x14ac:dyDescent="0.4">
      <c r="B19" s="111" t="s">
        <v>157</v>
      </c>
      <c r="C19" s="113"/>
    </row>
    <row r="20" spans="2:3" x14ac:dyDescent="0.4">
      <c r="B20" s="111" t="s">
        <v>158</v>
      </c>
      <c r="C20" s="114"/>
    </row>
    <row r="21" spans="2:3" x14ac:dyDescent="0.4">
      <c r="B21" s="117" t="s">
        <v>155</v>
      </c>
      <c r="C21" s="118"/>
    </row>
    <row r="22" spans="2:3" ht="24.75" thickBot="1" x14ac:dyDescent="0.45">
      <c r="B22" s="119" t="s">
        <v>156</v>
      </c>
      <c r="C22" s="120"/>
    </row>
    <row r="23" spans="2:3" s="126" customFormat="1" ht="15" thickTop="1" thickBot="1" x14ac:dyDescent="0.45">
      <c r="B23" s="124"/>
      <c r="C23" s="125"/>
    </row>
    <row r="24" spans="2:3" ht="27" customHeight="1" thickTop="1" x14ac:dyDescent="0.4">
      <c r="B24" s="109" t="s">
        <v>149</v>
      </c>
      <c r="C24" s="110"/>
    </row>
    <row r="25" spans="2:3" x14ac:dyDescent="0.4">
      <c r="B25" s="111" t="s">
        <v>150</v>
      </c>
      <c r="C25" s="112"/>
    </row>
    <row r="26" spans="2:3" x14ac:dyDescent="0.4">
      <c r="B26" s="111" t="s">
        <v>151</v>
      </c>
      <c r="C26" s="112"/>
    </row>
    <row r="27" spans="2:3" x14ac:dyDescent="0.4">
      <c r="B27" s="111" t="s">
        <v>152</v>
      </c>
      <c r="C27" s="112"/>
    </row>
    <row r="28" spans="2:3" x14ac:dyDescent="0.4">
      <c r="B28" s="111" t="s">
        <v>153</v>
      </c>
      <c r="C28" s="115"/>
    </row>
    <row r="29" spans="2:3" x14ac:dyDescent="0.4">
      <c r="B29" s="111" t="s">
        <v>154</v>
      </c>
      <c r="C29" s="116"/>
    </row>
    <row r="30" spans="2:3" x14ac:dyDescent="0.4">
      <c r="B30" s="111" t="s">
        <v>157</v>
      </c>
      <c r="C30" s="113"/>
    </row>
    <row r="31" spans="2:3" x14ac:dyDescent="0.4">
      <c r="B31" s="111" t="s">
        <v>158</v>
      </c>
      <c r="C31" s="114"/>
    </row>
    <row r="32" spans="2:3" x14ac:dyDescent="0.4">
      <c r="B32" s="117" t="s">
        <v>155</v>
      </c>
      <c r="C32" s="121"/>
    </row>
    <row r="33" spans="2:3" ht="24.75" thickBot="1" x14ac:dyDescent="0.45">
      <c r="B33" s="119" t="s">
        <v>156</v>
      </c>
      <c r="C33" s="120"/>
    </row>
    <row r="34" spans="2:3" s="126" customFormat="1" ht="15" thickTop="1" thickBot="1" x14ac:dyDescent="0.45">
      <c r="B34" s="124"/>
      <c r="C34" s="125"/>
    </row>
    <row r="35" spans="2:3" ht="24.75" thickTop="1" x14ac:dyDescent="0.4">
      <c r="B35" s="109" t="s">
        <v>149</v>
      </c>
      <c r="C35" s="122"/>
    </row>
    <row r="36" spans="2:3" x14ac:dyDescent="0.4">
      <c r="B36" s="111" t="s">
        <v>150</v>
      </c>
      <c r="C36" s="113"/>
    </row>
    <row r="37" spans="2:3" x14ac:dyDescent="0.4">
      <c r="B37" s="111" t="s">
        <v>151</v>
      </c>
      <c r="C37" s="114"/>
    </row>
    <row r="38" spans="2:3" x14ac:dyDescent="0.4">
      <c r="B38" s="111" t="s">
        <v>152</v>
      </c>
      <c r="C38" s="115"/>
    </row>
    <row r="39" spans="2:3" x14ac:dyDescent="0.4">
      <c r="B39" s="111" t="s">
        <v>153</v>
      </c>
      <c r="C39" s="115"/>
    </row>
    <row r="40" spans="2:3" x14ac:dyDescent="0.4">
      <c r="B40" s="111" t="s">
        <v>154</v>
      </c>
      <c r="C40" s="116"/>
    </row>
    <row r="41" spans="2:3" x14ac:dyDescent="0.4">
      <c r="B41" s="111" t="s">
        <v>157</v>
      </c>
      <c r="C41" s="113"/>
    </row>
    <row r="42" spans="2:3" x14ac:dyDescent="0.4">
      <c r="B42" s="111" t="s">
        <v>158</v>
      </c>
      <c r="C42" s="114"/>
    </row>
    <row r="43" spans="2:3" x14ac:dyDescent="0.4">
      <c r="B43" s="117" t="s">
        <v>155</v>
      </c>
      <c r="C43" s="118"/>
    </row>
    <row r="44" spans="2:3" ht="24.75" thickBot="1" x14ac:dyDescent="0.45">
      <c r="B44" s="119" t="s">
        <v>156</v>
      </c>
      <c r="C44" s="123"/>
    </row>
    <row r="45" spans="2:3" s="126" customFormat="1" ht="14.25" thickTop="1" x14ac:dyDescent="0.4">
      <c r="B45" s="124"/>
      <c r="C45" s="125"/>
    </row>
    <row r="46" spans="2:3" x14ac:dyDescent="0.4">
      <c r="B46" s="104"/>
      <c r="C46" s="105"/>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C18"/>
  <sheetViews>
    <sheetView zoomScaleNormal="100" workbookViewId="0">
      <selection activeCell="C2" sqref="C2"/>
    </sheetView>
  </sheetViews>
  <sheetFormatPr defaultColWidth="8.75" defaultRowHeight="13.5" x14ac:dyDescent="0.4"/>
  <cols>
    <col min="1" max="1" width="3" style="1" customWidth="1"/>
    <col min="2" max="2" width="20.875" style="1" customWidth="1"/>
    <col min="3" max="3" width="57.25" style="1" customWidth="1"/>
    <col min="4" max="16384" width="8.75" style="1"/>
  </cols>
  <sheetData>
    <row r="1" spans="2:3" x14ac:dyDescent="0.4">
      <c r="C1" s="19" t="s">
        <v>424</v>
      </c>
    </row>
    <row r="2" spans="2:3" x14ac:dyDescent="0.4">
      <c r="B2" s="104"/>
      <c r="C2" s="105"/>
    </row>
    <row r="3" spans="2:3" ht="16.5" x14ac:dyDescent="0.4">
      <c r="B3" s="308" t="s">
        <v>391</v>
      </c>
      <c r="C3" s="308"/>
    </row>
    <row r="5" spans="2:3" x14ac:dyDescent="0.4">
      <c r="B5" s="313" t="s">
        <v>393</v>
      </c>
      <c r="C5" s="314"/>
    </row>
    <row r="6" spans="2:3" s="126" customFormat="1" x14ac:dyDescent="0.4">
      <c r="B6" s="311" t="s">
        <v>399</v>
      </c>
      <c r="C6" s="312"/>
    </row>
    <row r="7" spans="2:3" x14ac:dyDescent="0.4">
      <c r="B7" s="309" t="s">
        <v>401</v>
      </c>
      <c r="C7" s="310"/>
    </row>
    <row r="9" spans="2:3" x14ac:dyDescent="0.4">
      <c r="B9" s="106" t="s">
        <v>159</v>
      </c>
      <c r="C9" s="5"/>
    </row>
    <row r="10" spans="2:3" x14ac:dyDescent="0.4">
      <c r="B10" s="223" t="s">
        <v>145</v>
      </c>
      <c r="C10" s="8"/>
    </row>
    <row r="11" spans="2:3" x14ac:dyDescent="0.4">
      <c r="B11" s="222" t="s">
        <v>402</v>
      </c>
      <c r="C11" s="224"/>
    </row>
    <row r="12" spans="2:3" ht="48.6" customHeight="1" x14ac:dyDescent="0.4">
      <c r="B12" s="222" t="s">
        <v>404</v>
      </c>
      <c r="C12" s="221" t="s">
        <v>403</v>
      </c>
    </row>
    <row r="13" spans="2:3" ht="52.9" customHeight="1" x14ac:dyDescent="0.4">
      <c r="B13" s="222" t="s">
        <v>426</v>
      </c>
      <c r="C13" s="221"/>
    </row>
    <row r="14" spans="2:3" ht="86.45" customHeight="1" x14ac:dyDescent="0.4">
      <c r="B14" s="222" t="s">
        <v>425</v>
      </c>
      <c r="C14" s="221"/>
    </row>
    <row r="15" spans="2:3" ht="101.45" customHeight="1" x14ac:dyDescent="0.4">
      <c r="B15" s="107" t="s">
        <v>392</v>
      </c>
      <c r="C15" s="127"/>
    </row>
    <row r="16" spans="2:3" ht="112.15" customHeight="1" x14ac:dyDescent="0.4">
      <c r="B16" s="107" t="s">
        <v>406</v>
      </c>
      <c r="C16" s="128"/>
    </row>
    <row r="17" spans="2:3" ht="79.150000000000006" customHeight="1" x14ac:dyDescent="0.4">
      <c r="B17" s="107" t="s">
        <v>400</v>
      </c>
      <c r="C17" s="127" t="s">
        <v>397</v>
      </c>
    </row>
    <row r="18" spans="2:3" ht="90" customHeight="1" x14ac:dyDescent="0.4">
      <c r="B18" s="107" t="s">
        <v>398</v>
      </c>
      <c r="C18" s="129"/>
    </row>
  </sheetData>
  <mergeCells count="4">
    <mergeCell ref="B3:C3"/>
    <mergeCell ref="B7:C7"/>
    <mergeCell ref="B6:C6"/>
    <mergeCell ref="B5:C5"/>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sheetPr>
  <dimension ref="B1:I43"/>
  <sheetViews>
    <sheetView view="pageBreakPreview" zoomScaleNormal="100" zoomScaleSheetLayoutView="100" workbookViewId="0">
      <selection activeCell="B5" sqref="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433</v>
      </c>
    </row>
    <row r="3" spans="2:9" x14ac:dyDescent="0.4">
      <c r="I3" s="19" t="s">
        <v>423</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25" t="s">
        <v>243</v>
      </c>
      <c r="C15" s="225"/>
      <c r="D15" s="225"/>
      <c r="E15" s="225"/>
      <c r="F15" s="225"/>
      <c r="G15" s="225"/>
      <c r="H15" s="225"/>
      <c r="I15" s="225"/>
    </row>
    <row r="19" spans="2:9" x14ac:dyDescent="0.4">
      <c r="B19" s="1" t="s">
        <v>232</v>
      </c>
    </row>
    <row r="20" spans="2:9" x14ac:dyDescent="0.4">
      <c r="B20" s="1" t="s">
        <v>233</v>
      </c>
    </row>
    <row r="21" spans="2:9" x14ac:dyDescent="0.4">
      <c r="B21" s="1" t="s">
        <v>356</v>
      </c>
    </row>
    <row r="23" spans="2:9" x14ac:dyDescent="0.4">
      <c r="B23" s="225" t="s">
        <v>50</v>
      </c>
      <c r="C23" s="225"/>
      <c r="D23" s="225"/>
      <c r="E23" s="225"/>
      <c r="F23" s="225"/>
      <c r="G23" s="225"/>
      <c r="H23" s="225"/>
      <c r="I23" s="225"/>
    </row>
    <row r="24" spans="2:9" x14ac:dyDescent="0.4">
      <c r="B24" s="315" t="s">
        <v>234</v>
      </c>
      <c r="C24" s="315"/>
      <c r="D24" s="19" t="s">
        <v>24</v>
      </c>
      <c r="E24" s="290"/>
      <c r="F24" s="290"/>
      <c r="G24" s="1" t="s">
        <v>1</v>
      </c>
      <c r="H24" s="1" t="s">
        <v>230</v>
      </c>
    </row>
    <row r="25" spans="2:9" x14ac:dyDescent="0.4">
      <c r="D25" s="19"/>
      <c r="E25" s="198"/>
      <c r="F25" s="198"/>
    </row>
    <row r="26" spans="2:9" x14ac:dyDescent="0.4">
      <c r="B26" s="1" t="s">
        <v>237</v>
      </c>
      <c r="D26" s="19"/>
      <c r="E26" s="198"/>
      <c r="F26" s="198"/>
    </row>
    <row r="27" spans="2:9" x14ac:dyDescent="0.4">
      <c r="B27" s="315" t="s">
        <v>235</v>
      </c>
      <c r="C27" s="315"/>
      <c r="D27" s="19" t="s">
        <v>24</v>
      </c>
      <c r="E27" s="290"/>
      <c r="F27" s="290"/>
      <c r="G27" s="1" t="s">
        <v>1</v>
      </c>
      <c r="H27" s="1" t="s">
        <v>231</v>
      </c>
    </row>
    <row r="28" spans="2:9" x14ac:dyDescent="0.4">
      <c r="B28" s="175"/>
      <c r="C28" s="175"/>
      <c r="D28" s="19"/>
      <c r="E28" s="198"/>
      <c r="F28" s="198"/>
    </row>
    <row r="29" spans="2:9" x14ac:dyDescent="0.4">
      <c r="B29" s="315" t="s">
        <v>239</v>
      </c>
      <c r="C29" s="315"/>
      <c r="D29" s="19" t="s">
        <v>24</v>
      </c>
      <c r="E29" s="290"/>
      <c r="F29" s="290"/>
      <c r="G29" s="1" t="s">
        <v>1</v>
      </c>
      <c r="H29" s="1" t="s">
        <v>238</v>
      </c>
    </row>
    <row r="30" spans="2:9" x14ac:dyDescent="0.4">
      <c r="B30" s="175"/>
      <c r="C30" s="175"/>
      <c r="D30" s="19"/>
      <c r="E30" s="198"/>
      <c r="F30" s="198"/>
    </row>
    <row r="31" spans="2:9" x14ac:dyDescent="0.4">
      <c r="B31" s="315" t="s">
        <v>236</v>
      </c>
      <c r="C31" s="315"/>
      <c r="D31" s="19" t="s">
        <v>24</v>
      </c>
      <c r="E31" s="290"/>
      <c r="F31" s="290"/>
      <c r="G31" s="1" t="s">
        <v>1</v>
      </c>
      <c r="H31" s="1" t="s">
        <v>241</v>
      </c>
    </row>
    <row r="32" spans="2:9" x14ac:dyDescent="0.4">
      <c r="B32" s="175"/>
      <c r="C32" s="175"/>
      <c r="D32" s="19"/>
      <c r="E32" s="198"/>
      <c r="F32" s="198"/>
    </row>
    <row r="33" spans="2:8" x14ac:dyDescent="0.4">
      <c r="B33" s="315" t="s">
        <v>240</v>
      </c>
      <c r="C33" s="315"/>
      <c r="D33" s="19" t="s">
        <v>24</v>
      </c>
      <c r="E33" s="290">
        <f>E27-E29-E31</f>
        <v>0</v>
      </c>
      <c r="F33" s="290"/>
      <c r="G33" s="1" t="s">
        <v>1</v>
      </c>
      <c r="H33" s="1" t="s">
        <v>242</v>
      </c>
    </row>
    <row r="37" spans="2:8" x14ac:dyDescent="0.4">
      <c r="B37" s="1" t="s">
        <v>246</v>
      </c>
    </row>
    <row r="39" spans="2:8" x14ac:dyDescent="0.4">
      <c r="B39" s="1" t="s">
        <v>247</v>
      </c>
    </row>
    <row r="41" spans="2:8" x14ac:dyDescent="0.4">
      <c r="B41" s="1" t="s">
        <v>248</v>
      </c>
    </row>
    <row r="43" spans="2:8" x14ac:dyDescent="0.4">
      <c r="B43" s="1" t="s">
        <v>249</v>
      </c>
    </row>
  </sheetData>
  <mergeCells count="12">
    <mergeCell ref="B29:C29"/>
    <mergeCell ref="E29:F29"/>
    <mergeCell ref="B31:C31"/>
    <mergeCell ref="E31:F31"/>
    <mergeCell ref="B33:C33"/>
    <mergeCell ref="E33:F33"/>
    <mergeCell ref="B15:I15"/>
    <mergeCell ref="B23:I23"/>
    <mergeCell ref="B24:C24"/>
    <mergeCell ref="E24:F24"/>
    <mergeCell ref="B27:C27"/>
    <mergeCell ref="E27:F2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59999389629810485"/>
  </sheetPr>
  <dimension ref="B1:I43"/>
  <sheetViews>
    <sheetView view="pageBreakPreview" zoomScaleNormal="100" zoomScaleSheetLayoutView="100" workbookViewId="0">
      <selection activeCell="B4" sqref="B4:B5"/>
    </sheetView>
  </sheetViews>
  <sheetFormatPr defaultColWidth="8.75" defaultRowHeight="13.5" x14ac:dyDescent="0.4"/>
  <cols>
    <col min="1" max="1" width="4.875" style="1" customWidth="1"/>
    <col min="2" max="8" width="9.25" style="1" customWidth="1"/>
    <col min="9" max="9" width="9.875" style="1" customWidth="1"/>
    <col min="10" max="10" width="9.25" style="1" customWidth="1"/>
    <col min="11" max="11" width="11.625" style="1" customWidth="1"/>
    <col min="12" max="16384" width="8.75" style="1"/>
  </cols>
  <sheetData>
    <row r="1" spans="2:9" x14ac:dyDescent="0.4">
      <c r="I1" s="19" t="s">
        <v>434</v>
      </c>
    </row>
    <row r="3" spans="2:9" x14ac:dyDescent="0.4">
      <c r="I3" s="19" t="s">
        <v>423</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25" t="s">
        <v>243</v>
      </c>
      <c r="C15" s="225"/>
      <c r="D15" s="225"/>
      <c r="E15" s="225"/>
      <c r="F15" s="225"/>
      <c r="G15" s="225"/>
      <c r="H15" s="225"/>
      <c r="I15" s="225"/>
    </row>
    <row r="19" spans="2:9" x14ac:dyDescent="0.4">
      <c r="B19" s="1" t="s">
        <v>251</v>
      </c>
    </row>
    <row r="20" spans="2:9" x14ac:dyDescent="0.4">
      <c r="B20" s="1" t="s">
        <v>252</v>
      </c>
    </row>
    <row r="21" spans="2:9" x14ac:dyDescent="0.4">
      <c r="B21" s="1" t="s">
        <v>357</v>
      </c>
    </row>
    <row r="23" spans="2:9" x14ac:dyDescent="0.4">
      <c r="B23" s="225" t="s">
        <v>50</v>
      </c>
      <c r="C23" s="225"/>
      <c r="D23" s="225"/>
      <c r="E23" s="225"/>
      <c r="F23" s="225"/>
      <c r="G23" s="225"/>
      <c r="H23" s="225"/>
      <c r="I23" s="225"/>
    </row>
    <row r="24" spans="2:9" x14ac:dyDescent="0.4">
      <c r="B24" s="315" t="s">
        <v>234</v>
      </c>
      <c r="C24" s="315"/>
      <c r="D24" s="19" t="s">
        <v>24</v>
      </c>
      <c r="E24" s="290"/>
      <c r="F24" s="290"/>
      <c r="G24" s="1" t="s">
        <v>1</v>
      </c>
      <c r="H24" s="1" t="s">
        <v>230</v>
      </c>
    </row>
    <row r="25" spans="2:9" x14ac:dyDescent="0.4">
      <c r="D25" s="19"/>
      <c r="E25" s="39"/>
      <c r="F25" s="39"/>
    </row>
    <row r="26" spans="2:9" x14ac:dyDescent="0.4">
      <c r="B26" s="1" t="s">
        <v>237</v>
      </c>
      <c r="D26" s="19"/>
      <c r="E26" s="39"/>
      <c r="F26" s="39"/>
    </row>
    <row r="27" spans="2:9" x14ac:dyDescent="0.4">
      <c r="B27" s="315" t="s">
        <v>369</v>
      </c>
      <c r="C27" s="315"/>
      <c r="D27" s="19" t="s">
        <v>24</v>
      </c>
      <c r="E27" s="290"/>
      <c r="F27" s="290"/>
      <c r="G27" s="1" t="s">
        <v>1</v>
      </c>
      <c r="H27" s="1" t="s">
        <v>231</v>
      </c>
    </row>
    <row r="28" spans="2:9" x14ac:dyDescent="0.4">
      <c r="B28" s="175"/>
      <c r="C28" s="175"/>
      <c r="D28" s="19"/>
      <c r="E28" s="198"/>
      <c r="F28" s="198"/>
    </row>
    <row r="29" spans="2:9" x14ac:dyDescent="0.4">
      <c r="B29" s="315" t="s">
        <v>239</v>
      </c>
      <c r="C29" s="315"/>
      <c r="D29" s="19" t="s">
        <v>24</v>
      </c>
      <c r="E29" s="290"/>
      <c r="F29" s="290"/>
      <c r="G29" s="1" t="s">
        <v>1</v>
      </c>
      <c r="H29" s="1" t="s">
        <v>238</v>
      </c>
    </row>
    <row r="30" spans="2:9" x14ac:dyDescent="0.4">
      <c r="B30" s="175"/>
      <c r="C30" s="175"/>
      <c r="D30" s="19"/>
      <c r="E30" s="198"/>
      <c r="F30" s="198"/>
    </row>
    <row r="31" spans="2:9" x14ac:dyDescent="0.4">
      <c r="B31" s="315" t="s">
        <v>236</v>
      </c>
      <c r="C31" s="315"/>
      <c r="D31" s="19" t="s">
        <v>24</v>
      </c>
      <c r="E31" s="290"/>
      <c r="F31" s="290"/>
      <c r="G31" s="1" t="s">
        <v>1</v>
      </c>
      <c r="H31" s="1" t="s">
        <v>241</v>
      </c>
    </row>
    <row r="32" spans="2:9" x14ac:dyDescent="0.4">
      <c r="B32" s="175"/>
      <c r="C32" s="175"/>
      <c r="D32" s="19"/>
      <c r="E32" s="198"/>
      <c r="F32" s="198"/>
    </row>
    <row r="33" spans="2:8" x14ac:dyDescent="0.4">
      <c r="B33" s="315" t="s">
        <v>240</v>
      </c>
      <c r="C33" s="315"/>
      <c r="D33" s="19" t="s">
        <v>24</v>
      </c>
      <c r="E33" s="290">
        <f>E27-E29-E31</f>
        <v>0</v>
      </c>
      <c r="F33" s="290"/>
      <c r="G33" s="1" t="s">
        <v>1</v>
      </c>
      <c r="H33" s="1" t="s">
        <v>242</v>
      </c>
    </row>
    <row r="37" spans="2:8" x14ac:dyDescent="0.4">
      <c r="B37" s="1" t="s">
        <v>246</v>
      </c>
    </row>
    <row r="39" spans="2:8" x14ac:dyDescent="0.4">
      <c r="B39" s="1" t="s">
        <v>247</v>
      </c>
    </row>
    <row r="41" spans="2:8" x14ac:dyDescent="0.4">
      <c r="B41" s="1" t="s">
        <v>248</v>
      </c>
    </row>
    <row r="43" spans="2:8" x14ac:dyDescent="0.4">
      <c r="B43" s="1" t="s">
        <v>249</v>
      </c>
    </row>
  </sheetData>
  <mergeCells count="12">
    <mergeCell ref="B15:I15"/>
    <mergeCell ref="E24:F24"/>
    <mergeCell ref="E27:F27"/>
    <mergeCell ref="B23:I23"/>
    <mergeCell ref="E29:F29"/>
    <mergeCell ref="E33:F33"/>
    <mergeCell ref="B24:C24"/>
    <mergeCell ref="B33:C33"/>
    <mergeCell ref="B31:C31"/>
    <mergeCell ref="B29:C29"/>
    <mergeCell ref="B27:C27"/>
    <mergeCell ref="E31:F31"/>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pageSetUpPr fitToPage="1"/>
  </sheetPr>
  <dimension ref="B1:I38"/>
  <sheetViews>
    <sheetView workbookViewId="0">
      <selection activeCell="S16" sqref="S16"/>
    </sheetView>
  </sheetViews>
  <sheetFormatPr defaultColWidth="8.75" defaultRowHeight="13.5" x14ac:dyDescent="0.4"/>
  <cols>
    <col min="1" max="1" width="4.875" style="1" customWidth="1"/>
    <col min="2" max="10" width="9.25" style="1" customWidth="1"/>
    <col min="11" max="11" width="11.625" style="1" customWidth="1"/>
    <col min="12" max="16384" width="8.75" style="1"/>
  </cols>
  <sheetData>
    <row r="1" spans="2:9" x14ac:dyDescent="0.4">
      <c r="I1" s="19" t="s">
        <v>435</v>
      </c>
    </row>
    <row r="3" spans="2:9" x14ac:dyDescent="0.4">
      <c r="I3" s="19" t="s">
        <v>132</v>
      </c>
    </row>
    <row r="4" spans="2:9" x14ac:dyDescent="0.4">
      <c r="B4" s="1" t="s">
        <v>440</v>
      </c>
    </row>
    <row r="5" spans="2:9" x14ac:dyDescent="0.4">
      <c r="B5" s="1" t="s">
        <v>436</v>
      </c>
    </row>
    <row r="7" spans="2:9" x14ac:dyDescent="0.4">
      <c r="E7" s="1" t="s">
        <v>33</v>
      </c>
      <c r="I7" s="19"/>
    </row>
    <row r="8" spans="2:9" x14ac:dyDescent="0.4">
      <c r="E8" s="4" t="s">
        <v>129</v>
      </c>
    </row>
    <row r="9" spans="2:9" x14ac:dyDescent="0.4">
      <c r="E9" s="4"/>
    </row>
    <row r="10" spans="2:9" x14ac:dyDescent="0.4">
      <c r="E10" s="1" t="s">
        <v>34</v>
      </c>
      <c r="I10" s="19"/>
    </row>
    <row r="11" spans="2:9" x14ac:dyDescent="0.4">
      <c r="E11" s="1" t="s">
        <v>117</v>
      </c>
    </row>
    <row r="15" spans="2:9" x14ac:dyDescent="0.4">
      <c r="B15" s="225" t="s">
        <v>258</v>
      </c>
      <c r="C15" s="225"/>
      <c r="D15" s="225"/>
      <c r="E15" s="225"/>
      <c r="F15" s="225"/>
      <c r="G15" s="225"/>
      <c r="H15" s="225"/>
      <c r="I15" s="225"/>
    </row>
    <row r="19" spans="2:9" x14ac:dyDescent="0.4">
      <c r="B19" s="1" t="s">
        <v>364</v>
      </c>
    </row>
    <row r="20" spans="2:9" x14ac:dyDescent="0.4">
      <c r="B20" s="1" t="s">
        <v>365</v>
      </c>
    </row>
    <row r="21" spans="2:9" x14ac:dyDescent="0.4">
      <c r="B21" s="1" t="s">
        <v>366</v>
      </c>
    </row>
    <row r="23" spans="2:9" x14ac:dyDescent="0.4">
      <c r="B23" s="225" t="s">
        <v>49</v>
      </c>
      <c r="C23" s="225"/>
      <c r="D23" s="225"/>
      <c r="E23" s="225"/>
      <c r="F23" s="225"/>
      <c r="G23" s="225"/>
      <c r="H23" s="225"/>
      <c r="I23" s="225"/>
    </row>
    <row r="24" spans="2:9" x14ac:dyDescent="0.4">
      <c r="D24" s="19"/>
      <c r="E24" s="225"/>
      <c r="F24" s="225"/>
    </row>
    <row r="25" spans="2:9" x14ac:dyDescent="0.4">
      <c r="B25" s="1" t="s">
        <v>253</v>
      </c>
      <c r="D25" s="19"/>
      <c r="E25" s="225"/>
      <c r="F25" s="225"/>
    </row>
    <row r="26" spans="2:9" x14ac:dyDescent="0.4">
      <c r="B26" s="19" t="s">
        <v>24</v>
      </c>
      <c r="C26" s="290"/>
      <c r="D26" s="290"/>
      <c r="E26" s="1" t="s">
        <v>1</v>
      </c>
    </row>
    <row r="27" spans="2:9" x14ac:dyDescent="0.4">
      <c r="D27" s="19"/>
      <c r="E27" s="39"/>
      <c r="F27" s="39"/>
    </row>
    <row r="28" spans="2:9" x14ac:dyDescent="0.4">
      <c r="B28" s="1" t="s">
        <v>254</v>
      </c>
    </row>
    <row r="29" spans="2:9" x14ac:dyDescent="0.4">
      <c r="B29" s="19" t="s">
        <v>24</v>
      </c>
      <c r="C29" s="290"/>
      <c r="D29" s="290"/>
      <c r="E29" s="1" t="s">
        <v>1</v>
      </c>
    </row>
    <row r="30" spans="2:9" x14ac:dyDescent="0.4">
      <c r="D30" s="19"/>
      <c r="E30" s="39"/>
      <c r="F30" s="39"/>
    </row>
    <row r="31" spans="2:9" x14ac:dyDescent="0.4">
      <c r="B31" s="1" t="s">
        <v>259</v>
      </c>
    </row>
    <row r="32" spans="2:9" x14ac:dyDescent="0.4">
      <c r="B32" s="19" t="s">
        <v>24</v>
      </c>
      <c r="C32" s="290"/>
      <c r="D32" s="290"/>
      <c r="E32" s="1" t="s">
        <v>1</v>
      </c>
    </row>
    <row r="33" spans="2:6" x14ac:dyDescent="0.4">
      <c r="D33" s="19"/>
      <c r="E33" s="39"/>
      <c r="F33" s="39"/>
    </row>
    <row r="34" spans="2:6" x14ac:dyDescent="0.4">
      <c r="B34" s="1" t="s">
        <v>255</v>
      </c>
    </row>
    <row r="35" spans="2:6" x14ac:dyDescent="0.4">
      <c r="B35" s="19" t="s">
        <v>24</v>
      </c>
      <c r="C35" s="290">
        <f>C32-C29</f>
        <v>0</v>
      </c>
      <c r="D35" s="290"/>
      <c r="E35" s="1" t="s">
        <v>1</v>
      </c>
    </row>
    <row r="37" spans="2:6" x14ac:dyDescent="0.4">
      <c r="B37" s="1" t="s">
        <v>256</v>
      </c>
    </row>
    <row r="38" spans="2:6" x14ac:dyDescent="0.4">
      <c r="B38" s="1" t="s">
        <v>257</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scale="9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D43"/>
  <sheetViews>
    <sheetView zoomScale="85" zoomScaleNormal="85" workbookViewId="0">
      <selection activeCell="K11" sqref="K11"/>
    </sheetView>
  </sheetViews>
  <sheetFormatPr defaultRowHeight="18.75" x14ac:dyDescent="0.4"/>
  <cols>
    <col min="1" max="1" width="5.375" customWidth="1"/>
    <col min="2" max="2" width="14.25" style="176" customWidth="1"/>
    <col min="3" max="3" width="61.25" style="176" customWidth="1"/>
    <col min="4" max="4" width="33.75" style="176" customWidth="1"/>
  </cols>
  <sheetData>
    <row r="1" spans="2:4" x14ac:dyDescent="0.4">
      <c r="D1" s="191" t="s">
        <v>345</v>
      </c>
    </row>
    <row r="2" spans="2:4" x14ac:dyDescent="0.4">
      <c r="B2" s="1" t="s">
        <v>278</v>
      </c>
    </row>
    <row r="3" spans="2:4" x14ac:dyDescent="0.4">
      <c r="B3" s="177" t="s">
        <v>279</v>
      </c>
      <c r="C3" s="178" t="s">
        <v>280</v>
      </c>
      <c r="D3" s="179" t="s">
        <v>281</v>
      </c>
    </row>
    <row r="4" spans="2:4" x14ac:dyDescent="0.4">
      <c r="B4" s="180" t="s">
        <v>282</v>
      </c>
      <c r="C4" s="181" t="s">
        <v>283</v>
      </c>
      <c r="D4" s="181" t="s">
        <v>284</v>
      </c>
    </row>
    <row r="5" spans="2:4" x14ac:dyDescent="0.4">
      <c r="B5" s="182"/>
      <c r="C5" s="183" t="s">
        <v>285</v>
      </c>
      <c r="D5" s="183"/>
    </row>
    <row r="6" spans="2:4" x14ac:dyDescent="0.4">
      <c r="B6" s="184"/>
      <c r="C6" s="185"/>
      <c r="D6" s="185"/>
    </row>
    <row r="7" spans="2:4" ht="27" x14ac:dyDescent="0.4">
      <c r="B7" s="180" t="s">
        <v>0</v>
      </c>
      <c r="C7" s="181" t="s">
        <v>286</v>
      </c>
      <c r="D7" s="186" t="s">
        <v>287</v>
      </c>
    </row>
    <row r="8" spans="2:4" x14ac:dyDescent="0.4">
      <c r="B8" s="182"/>
      <c r="C8" s="183" t="s">
        <v>288</v>
      </c>
      <c r="D8" s="187" t="s">
        <v>289</v>
      </c>
    </row>
    <row r="9" spans="2:4" x14ac:dyDescent="0.4">
      <c r="B9" s="184"/>
      <c r="C9" s="185"/>
      <c r="D9" s="188"/>
    </row>
    <row r="10" spans="2:4" ht="27" x14ac:dyDescent="0.4">
      <c r="B10" s="180" t="s">
        <v>290</v>
      </c>
      <c r="C10" s="181" t="s">
        <v>291</v>
      </c>
      <c r="D10" s="186" t="s">
        <v>292</v>
      </c>
    </row>
    <row r="11" spans="2:4" x14ac:dyDescent="0.4">
      <c r="B11" s="182"/>
      <c r="C11" s="183" t="s">
        <v>293</v>
      </c>
      <c r="D11" s="187"/>
    </row>
    <row r="12" spans="2:4" x14ac:dyDescent="0.4">
      <c r="B12" s="182"/>
      <c r="C12" s="183" t="s">
        <v>294</v>
      </c>
      <c r="D12" s="187"/>
    </row>
    <row r="13" spans="2:4" x14ac:dyDescent="0.4">
      <c r="B13" s="184"/>
      <c r="C13" s="185" t="s">
        <v>295</v>
      </c>
      <c r="D13" s="188"/>
    </row>
    <row r="14" spans="2:4" ht="27" x14ac:dyDescent="0.4">
      <c r="B14" s="180" t="s">
        <v>296</v>
      </c>
      <c r="C14" s="181" t="s">
        <v>297</v>
      </c>
      <c r="D14" s="186" t="s">
        <v>298</v>
      </c>
    </row>
    <row r="15" spans="2:4" x14ac:dyDescent="0.4">
      <c r="B15" s="182"/>
      <c r="C15" s="183" t="s">
        <v>299</v>
      </c>
      <c r="D15" s="187"/>
    </row>
    <row r="16" spans="2:4" ht="27" x14ac:dyDescent="0.4">
      <c r="B16" s="182"/>
      <c r="C16" s="183" t="s">
        <v>300</v>
      </c>
      <c r="D16" s="187"/>
    </row>
    <row r="17" spans="2:4" x14ac:dyDescent="0.4">
      <c r="B17" s="182"/>
      <c r="C17" s="183" t="s">
        <v>343</v>
      </c>
      <c r="D17" s="187"/>
    </row>
    <row r="18" spans="2:4" x14ac:dyDescent="0.4">
      <c r="B18" s="184"/>
      <c r="C18" s="185" t="s">
        <v>344</v>
      </c>
      <c r="D18" s="188"/>
    </row>
    <row r="19" spans="2:4" ht="27" x14ac:dyDescent="0.4">
      <c r="B19" s="180" t="s">
        <v>107</v>
      </c>
      <c r="C19" s="181" t="s">
        <v>301</v>
      </c>
      <c r="D19" s="186" t="s">
        <v>302</v>
      </c>
    </row>
    <row r="20" spans="2:4" ht="40.5" x14ac:dyDescent="0.4">
      <c r="B20" s="184"/>
      <c r="C20" s="185" t="s">
        <v>303</v>
      </c>
      <c r="D20" s="188"/>
    </row>
    <row r="21" spans="2:4" ht="27" x14ac:dyDescent="0.4">
      <c r="B21" s="180" t="s">
        <v>340</v>
      </c>
      <c r="C21" s="181" t="s">
        <v>341</v>
      </c>
      <c r="D21" s="186" t="s">
        <v>302</v>
      </c>
    </row>
    <row r="22" spans="2:4" x14ac:dyDescent="0.4">
      <c r="B22" s="184"/>
      <c r="C22" s="185" t="s">
        <v>342</v>
      </c>
      <c r="D22" s="188"/>
    </row>
    <row r="23" spans="2:4" x14ac:dyDescent="0.4">
      <c r="B23" s="180" t="s">
        <v>304</v>
      </c>
      <c r="C23" s="181" t="s">
        <v>305</v>
      </c>
      <c r="D23" s="186" t="s">
        <v>306</v>
      </c>
    </row>
    <row r="24" spans="2:4" x14ac:dyDescent="0.4">
      <c r="B24" s="182"/>
      <c r="C24" s="183" t="s">
        <v>307</v>
      </c>
      <c r="D24" s="187" t="s">
        <v>308</v>
      </c>
    </row>
    <row r="25" spans="2:4" x14ac:dyDescent="0.4">
      <c r="B25" s="184"/>
      <c r="C25" s="185"/>
      <c r="D25" s="188"/>
    </row>
    <row r="26" spans="2:4" ht="27" x14ac:dyDescent="0.4">
      <c r="B26" s="182" t="s">
        <v>309</v>
      </c>
      <c r="C26" s="189" t="s">
        <v>310</v>
      </c>
      <c r="D26" s="190" t="s">
        <v>311</v>
      </c>
    </row>
    <row r="27" spans="2:4" x14ac:dyDescent="0.4">
      <c r="B27" s="182"/>
      <c r="C27" s="183" t="s">
        <v>312</v>
      </c>
      <c r="D27" s="187"/>
    </row>
    <row r="28" spans="2:4" ht="27" x14ac:dyDescent="0.4">
      <c r="B28" s="180" t="s">
        <v>313</v>
      </c>
      <c r="C28" s="181" t="s">
        <v>314</v>
      </c>
      <c r="D28" s="186" t="s">
        <v>315</v>
      </c>
    </row>
    <row r="29" spans="2:4" x14ac:dyDescent="0.4">
      <c r="B29" s="184"/>
      <c r="C29" s="185" t="s">
        <v>316</v>
      </c>
      <c r="D29" s="188"/>
    </row>
    <row r="30" spans="2:4" ht="27" x14ac:dyDescent="0.4">
      <c r="B30" s="180" t="s">
        <v>317</v>
      </c>
      <c r="C30" s="181" t="s">
        <v>318</v>
      </c>
      <c r="D30" s="186" t="s">
        <v>319</v>
      </c>
    </row>
    <row r="31" spans="2:4" x14ac:dyDescent="0.4">
      <c r="B31" s="184"/>
      <c r="C31" s="185"/>
      <c r="D31" s="188"/>
    </row>
    <row r="32" spans="2:4" x14ac:dyDescent="0.4">
      <c r="B32" s="180" t="s">
        <v>320</v>
      </c>
      <c r="C32" s="181" t="s">
        <v>321</v>
      </c>
      <c r="D32" s="186" t="s">
        <v>322</v>
      </c>
    </row>
    <row r="33" spans="2:4" x14ac:dyDescent="0.4">
      <c r="B33" s="184"/>
      <c r="C33" s="185" t="s">
        <v>323</v>
      </c>
      <c r="D33" s="188"/>
    </row>
    <row r="34" spans="2:4" ht="27" x14ac:dyDescent="0.4">
      <c r="B34" s="180" t="s">
        <v>105</v>
      </c>
      <c r="C34" s="181" t="s">
        <v>324</v>
      </c>
      <c r="D34" s="186" t="s">
        <v>325</v>
      </c>
    </row>
    <row r="35" spans="2:4" x14ac:dyDescent="0.4">
      <c r="B35" s="184"/>
      <c r="C35" s="185" t="s">
        <v>326</v>
      </c>
      <c r="D35" s="188"/>
    </row>
    <row r="36" spans="2:4" ht="27" x14ac:dyDescent="0.4">
      <c r="B36" s="180" t="s">
        <v>327</v>
      </c>
      <c r="C36" s="181" t="s">
        <v>328</v>
      </c>
      <c r="D36" s="186" t="s">
        <v>329</v>
      </c>
    </row>
    <row r="37" spans="2:4" ht="27" x14ac:dyDescent="0.4">
      <c r="B37" s="182"/>
      <c r="C37" s="183"/>
      <c r="D37" s="187" t="s">
        <v>330</v>
      </c>
    </row>
    <row r="38" spans="2:4" x14ac:dyDescent="0.4">
      <c r="B38" s="184"/>
      <c r="C38" s="185"/>
      <c r="D38" s="188"/>
    </row>
    <row r="39" spans="2:4" ht="27" x14ac:dyDescent="0.4">
      <c r="B39" s="180" t="s">
        <v>331</v>
      </c>
      <c r="C39" s="181" t="s">
        <v>332</v>
      </c>
      <c r="D39" s="186" t="s">
        <v>333</v>
      </c>
    </row>
    <row r="40" spans="2:4" ht="27" x14ac:dyDescent="0.4">
      <c r="B40" s="182"/>
      <c r="C40" s="183" t="s">
        <v>334</v>
      </c>
      <c r="D40" s="187"/>
    </row>
    <row r="41" spans="2:4" x14ac:dyDescent="0.4">
      <c r="B41" s="184"/>
      <c r="C41" s="185" t="s">
        <v>335</v>
      </c>
      <c r="D41" s="188"/>
    </row>
    <row r="42" spans="2:4" ht="27" x14ac:dyDescent="0.4">
      <c r="B42" s="180" t="s">
        <v>349</v>
      </c>
      <c r="C42" s="181" t="s">
        <v>336</v>
      </c>
      <c r="D42" s="186" t="s">
        <v>337</v>
      </c>
    </row>
    <row r="43" spans="2:4" x14ac:dyDescent="0.4">
      <c r="B43" s="184"/>
      <c r="C43" s="185" t="s">
        <v>338</v>
      </c>
      <c r="D43" s="188" t="s">
        <v>339</v>
      </c>
    </row>
  </sheetData>
  <phoneticPr fontId="2"/>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30"/>
  <sheetViews>
    <sheetView zoomScale="85" zoomScaleNormal="85" workbookViewId="0">
      <selection activeCell="C20" sqref="C20"/>
    </sheetView>
  </sheetViews>
  <sheetFormatPr defaultColWidth="8.75" defaultRowHeight="13.5" x14ac:dyDescent="0.4"/>
  <cols>
    <col min="1" max="1" width="5" style="1" customWidth="1"/>
    <col min="2" max="2" width="19.5" style="1" customWidth="1"/>
    <col min="3" max="3" width="64.625" style="1" customWidth="1"/>
    <col min="4" max="16384" width="8.75" style="1"/>
  </cols>
  <sheetData>
    <row r="1" spans="2:3" ht="19.899999999999999" customHeight="1" x14ac:dyDescent="0.4">
      <c r="B1" s="4"/>
      <c r="C1" s="19" t="s">
        <v>212</v>
      </c>
    </row>
    <row r="2" spans="2:3" ht="19.899999999999999" customHeight="1" x14ac:dyDescent="0.4">
      <c r="B2" s="225" t="s">
        <v>84</v>
      </c>
      <c r="C2" s="225"/>
    </row>
    <row r="3" spans="2:3" ht="18" customHeight="1" x14ac:dyDescent="0.4">
      <c r="B3" s="10" t="s">
        <v>85</v>
      </c>
      <c r="C3" s="5"/>
    </row>
    <row r="4" spans="2:3" ht="18" customHeight="1" x14ac:dyDescent="0.4">
      <c r="B4" s="10" t="s">
        <v>86</v>
      </c>
      <c r="C4" s="5"/>
    </row>
    <row r="5" spans="2:3" ht="18" customHeight="1" x14ac:dyDescent="0.4">
      <c r="B5" s="11" t="s">
        <v>7</v>
      </c>
      <c r="C5" s="6" t="s">
        <v>408</v>
      </c>
    </row>
    <row r="6" spans="2:3" ht="18" customHeight="1" x14ac:dyDescent="0.4">
      <c r="B6" s="12"/>
      <c r="C6" s="7"/>
    </row>
    <row r="7" spans="2:3" ht="18" customHeight="1" x14ac:dyDescent="0.4">
      <c r="B7" s="10" t="s">
        <v>87</v>
      </c>
      <c r="C7" s="9"/>
    </row>
    <row r="8" spans="2:3" ht="18" customHeight="1" x14ac:dyDescent="0.4">
      <c r="B8" s="12" t="s">
        <v>8</v>
      </c>
      <c r="C8" s="7"/>
    </row>
    <row r="9" spans="2:3" ht="18" customHeight="1" x14ac:dyDescent="0.4">
      <c r="B9" s="10" t="s">
        <v>9</v>
      </c>
      <c r="C9" s="9"/>
    </row>
    <row r="10" spans="2:3" ht="18" customHeight="1" x14ac:dyDescent="0.4">
      <c r="B10" s="13" t="s">
        <v>12</v>
      </c>
      <c r="C10" s="15"/>
    </row>
    <row r="11" spans="2:3" ht="18" customHeight="1" x14ac:dyDescent="0.4">
      <c r="B11" s="11" t="s">
        <v>88</v>
      </c>
      <c r="C11" s="8"/>
    </row>
    <row r="12" spans="2:3" ht="18" customHeight="1" x14ac:dyDescent="0.4">
      <c r="B12" s="13" t="s">
        <v>14</v>
      </c>
      <c r="C12" s="15"/>
    </row>
    <row r="13" spans="2:3" ht="18" customHeight="1" x14ac:dyDescent="0.4">
      <c r="B13" s="10" t="s">
        <v>89</v>
      </c>
      <c r="C13" s="9"/>
    </row>
    <row r="14" spans="2:3" ht="18" customHeight="1" x14ac:dyDescent="0.4">
      <c r="B14" s="12" t="s">
        <v>90</v>
      </c>
      <c r="C14" s="7"/>
    </row>
    <row r="15" spans="2:3" ht="18" customHeight="1" x14ac:dyDescent="0.4">
      <c r="B15" s="13" t="s">
        <v>91</v>
      </c>
      <c r="C15" s="15"/>
    </row>
    <row r="16" spans="2:3" ht="18" customHeight="1" x14ac:dyDescent="0.4">
      <c r="B16" s="10" t="s">
        <v>10</v>
      </c>
      <c r="C16" s="9"/>
    </row>
    <row r="17" spans="2:3" ht="18" customHeight="1" x14ac:dyDescent="0.4">
      <c r="B17" s="14" t="s">
        <v>13</v>
      </c>
      <c r="C17" s="10"/>
    </row>
    <row r="18" spans="2:3" ht="45" customHeight="1" x14ac:dyDescent="0.4">
      <c r="B18" s="10" t="s">
        <v>11</v>
      </c>
      <c r="C18" s="200"/>
    </row>
    <row r="19" spans="2:3" ht="18" customHeight="1" x14ac:dyDescent="0.4">
      <c r="B19" s="14" t="s">
        <v>15</v>
      </c>
      <c r="C19" s="10"/>
    </row>
    <row r="20" spans="2:3" ht="223.15" customHeight="1" x14ac:dyDescent="0.4">
      <c r="B20" s="11" t="s">
        <v>211</v>
      </c>
      <c r="C20" s="201"/>
    </row>
    <row r="21" spans="2:3" ht="18" customHeight="1" x14ac:dyDescent="0.4">
      <c r="B21" s="16" t="s">
        <v>92</v>
      </c>
      <c r="C21" s="17"/>
    </row>
    <row r="22" spans="2:3" ht="18" customHeight="1" x14ac:dyDescent="0.4">
      <c r="B22" s="71" t="s">
        <v>99</v>
      </c>
      <c r="C22" s="72"/>
    </row>
    <row r="23" spans="2:3" ht="18" customHeight="1" x14ac:dyDescent="0.4">
      <c r="B23" s="18"/>
      <c r="C23" s="15"/>
    </row>
    <row r="24" spans="2:3" ht="116.45" customHeight="1" x14ac:dyDescent="0.4">
      <c r="B24" s="11" t="s">
        <v>93</v>
      </c>
      <c r="C24" s="201"/>
    </row>
    <row r="25" spans="2:3" ht="18" customHeight="1" x14ac:dyDescent="0.4">
      <c r="B25" s="16" t="s">
        <v>94</v>
      </c>
      <c r="C25" s="17"/>
    </row>
    <row r="26" spans="2:3" ht="18" customHeight="1" x14ac:dyDescent="0.4">
      <c r="B26" s="71" t="s">
        <v>97</v>
      </c>
      <c r="C26" s="72"/>
    </row>
    <row r="27" spans="2:3" ht="18" customHeight="1" x14ac:dyDescent="0.4">
      <c r="B27" s="71" t="s">
        <v>95</v>
      </c>
      <c r="C27" s="83"/>
    </row>
    <row r="28" spans="2:3" ht="18" customHeight="1" x14ac:dyDescent="0.4">
      <c r="B28" s="71" t="s">
        <v>96</v>
      </c>
      <c r="C28" s="26"/>
    </row>
    <row r="29" spans="2:3" ht="18" customHeight="1" x14ac:dyDescent="0.4">
      <c r="B29" s="18" t="s">
        <v>98</v>
      </c>
      <c r="C29" s="27"/>
    </row>
    <row r="30" spans="2:3" ht="19.899999999999999" customHeight="1" x14ac:dyDescent="0.4">
      <c r="B30" s="1" t="s">
        <v>16</v>
      </c>
    </row>
  </sheetData>
  <mergeCells count="1">
    <mergeCell ref="B2:C2"/>
  </mergeCells>
  <phoneticPr fontId="2"/>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D36"/>
  <sheetViews>
    <sheetView workbookViewId="0">
      <selection activeCell="J25" sqref="J25"/>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346</v>
      </c>
    </row>
    <row r="3" spans="2:4" s="147" customFormat="1" ht="12.6" customHeight="1" x14ac:dyDescent="0.4">
      <c r="B3" s="318" t="s">
        <v>160</v>
      </c>
      <c r="C3" s="318"/>
      <c r="D3" s="318"/>
    </row>
    <row r="5" spans="2:4" x14ac:dyDescent="0.4">
      <c r="B5" s="134" t="s">
        <v>161</v>
      </c>
      <c r="C5" s="319"/>
      <c r="D5" s="319"/>
    </row>
    <row r="6" spans="2:4" x14ac:dyDescent="0.4">
      <c r="B6" s="134" t="s">
        <v>162</v>
      </c>
      <c r="C6" s="320"/>
      <c r="D6" s="321"/>
    </row>
    <row r="7" spans="2:4" x14ac:dyDescent="0.4">
      <c r="B7" s="135" t="s">
        <v>163</v>
      </c>
      <c r="C7" s="320"/>
      <c r="D7" s="321"/>
    </row>
    <row r="8" spans="2:4" x14ac:dyDescent="0.4">
      <c r="B8" s="316" t="s">
        <v>164</v>
      </c>
      <c r="C8" s="316"/>
      <c r="D8" s="316"/>
    </row>
    <row r="9" spans="2:4" ht="239.45" customHeight="1" x14ac:dyDescent="0.4">
      <c r="B9" s="317"/>
      <c r="C9" s="317"/>
      <c r="D9" s="317"/>
    </row>
    <row r="11" spans="2:4" x14ac:dyDescent="0.4">
      <c r="B11" s="136" t="s">
        <v>165</v>
      </c>
      <c r="C11" s="136" t="s">
        <v>71</v>
      </c>
      <c r="D11" s="136" t="s">
        <v>4</v>
      </c>
    </row>
    <row r="12" spans="2:4" ht="12" customHeight="1" x14ac:dyDescent="0.4">
      <c r="B12" s="137" t="s">
        <v>166</v>
      </c>
      <c r="C12" s="138"/>
      <c r="D12" s="139"/>
    </row>
    <row r="13" spans="2:4" ht="12" customHeight="1" x14ac:dyDescent="0.4">
      <c r="B13" s="134" t="s">
        <v>167</v>
      </c>
      <c r="C13" s="139"/>
      <c r="D13" s="139"/>
    </row>
    <row r="14" spans="2:4" ht="12" customHeight="1" x14ac:dyDescent="0.4">
      <c r="B14" s="134" t="s">
        <v>168</v>
      </c>
      <c r="C14" s="139"/>
      <c r="D14" s="139"/>
    </row>
    <row r="15" spans="2:4" ht="12" customHeight="1" x14ac:dyDescent="0.4">
      <c r="B15" s="134" t="s">
        <v>169</v>
      </c>
      <c r="C15" s="139"/>
      <c r="D15" s="139"/>
    </row>
    <row r="16" spans="2:4" ht="12" customHeight="1" x14ac:dyDescent="0.4">
      <c r="B16" s="134" t="s">
        <v>170</v>
      </c>
      <c r="C16" s="139"/>
      <c r="D16" s="139"/>
    </row>
    <row r="17" spans="2:4" ht="12" customHeight="1" x14ac:dyDescent="0.4">
      <c r="B17" s="134" t="s">
        <v>171</v>
      </c>
      <c r="C17" s="139"/>
      <c r="D17" s="139"/>
    </row>
    <row r="18" spans="2:4" ht="12" customHeight="1" x14ac:dyDescent="0.4">
      <c r="B18" s="134" t="s">
        <v>172</v>
      </c>
      <c r="C18" s="139"/>
      <c r="D18" s="139"/>
    </row>
    <row r="19" spans="2:4" ht="12" customHeight="1" x14ac:dyDescent="0.4">
      <c r="B19" s="134" t="s">
        <v>173</v>
      </c>
      <c r="C19" s="139"/>
      <c r="D19" s="139"/>
    </row>
    <row r="20" spans="2:4" ht="12" customHeight="1" x14ac:dyDescent="0.4">
      <c r="B20" s="134" t="s">
        <v>174</v>
      </c>
      <c r="C20" s="139"/>
      <c r="D20" s="139"/>
    </row>
    <row r="21" spans="2:4" ht="12" customHeight="1" x14ac:dyDescent="0.4">
      <c r="B21" s="134" t="s">
        <v>175</v>
      </c>
      <c r="C21" s="139"/>
      <c r="D21" s="139"/>
    </row>
    <row r="22" spans="2:4" ht="12" customHeight="1" x14ac:dyDescent="0.4">
      <c r="B22" s="134" t="s">
        <v>176</v>
      </c>
      <c r="C22" s="139"/>
      <c r="D22" s="139"/>
    </row>
    <row r="23" spans="2:4" ht="12" customHeight="1" x14ac:dyDescent="0.4">
      <c r="B23" s="134" t="s">
        <v>177</v>
      </c>
      <c r="C23" s="139"/>
      <c r="D23" s="139"/>
    </row>
    <row r="24" spans="2:4" ht="12" customHeight="1" x14ac:dyDescent="0.4">
      <c r="B24" s="134" t="s">
        <v>178</v>
      </c>
      <c r="C24" s="139"/>
      <c r="D24" s="139"/>
    </row>
    <row r="25" spans="2:4" ht="12" customHeight="1" x14ac:dyDescent="0.4">
      <c r="B25" s="134" t="s">
        <v>179</v>
      </c>
      <c r="C25" s="139"/>
      <c r="D25" s="139"/>
    </row>
    <row r="26" spans="2:4" ht="12" customHeight="1" x14ac:dyDescent="0.4">
      <c r="B26" s="134" t="s">
        <v>180</v>
      </c>
      <c r="C26" s="139"/>
      <c r="D26" s="139"/>
    </row>
    <row r="27" spans="2:4" ht="12" customHeight="1" x14ac:dyDescent="0.4">
      <c r="B27" s="134" t="s">
        <v>181</v>
      </c>
      <c r="C27" s="139"/>
      <c r="D27" s="139"/>
    </row>
    <row r="28" spans="2:4" ht="12" customHeight="1" x14ac:dyDescent="0.4">
      <c r="B28" s="134" t="s">
        <v>182</v>
      </c>
      <c r="C28" s="139"/>
      <c r="D28" s="139"/>
    </row>
    <row r="29" spans="2:4" ht="12" customHeight="1" x14ac:dyDescent="0.4">
      <c r="B29" s="134" t="s">
        <v>183</v>
      </c>
      <c r="C29" s="139"/>
      <c r="D29" s="139"/>
    </row>
    <row r="30" spans="2:4" ht="12" customHeight="1" x14ac:dyDescent="0.4">
      <c r="B30" s="134" t="s">
        <v>184</v>
      </c>
      <c r="C30" s="139"/>
      <c r="D30" s="139"/>
    </row>
    <row r="31" spans="2:4" ht="12" customHeight="1" x14ac:dyDescent="0.4">
      <c r="B31" s="134" t="s">
        <v>185</v>
      </c>
      <c r="C31" s="139"/>
      <c r="D31" s="139"/>
    </row>
    <row r="32" spans="2:4" ht="12" customHeight="1" x14ac:dyDescent="0.4">
      <c r="B32" s="134" t="s">
        <v>186</v>
      </c>
      <c r="C32" s="139"/>
      <c r="D32" s="139"/>
    </row>
    <row r="33" spans="2:4" ht="12" customHeight="1" x14ac:dyDescent="0.4">
      <c r="B33" s="134" t="s">
        <v>187</v>
      </c>
      <c r="C33" s="139"/>
      <c r="D33" s="139"/>
    </row>
    <row r="34" spans="2:4" ht="12" customHeight="1" x14ac:dyDescent="0.4">
      <c r="B34" s="134" t="s">
        <v>188</v>
      </c>
      <c r="C34" s="139"/>
      <c r="D34" s="139"/>
    </row>
    <row r="35" spans="2:4" ht="12" customHeight="1" x14ac:dyDescent="0.4">
      <c r="B35" s="134" t="s">
        <v>189</v>
      </c>
      <c r="C35" s="139"/>
      <c r="D35" s="139"/>
    </row>
    <row r="36" spans="2:4" x14ac:dyDescent="0.4">
      <c r="C36" s="140"/>
      <c r="D36" s="14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D17"/>
  <sheetViews>
    <sheetView workbookViewId="0">
      <selection activeCell="E19" sqref="E19"/>
    </sheetView>
  </sheetViews>
  <sheetFormatPr defaultColWidth="8.75" defaultRowHeight="12" x14ac:dyDescent="0.4"/>
  <cols>
    <col min="1" max="1" width="4.75" style="37" customWidth="1"/>
    <col min="2" max="2" width="23.5" style="37" customWidth="1"/>
    <col min="3" max="3" width="16" style="37" customWidth="1"/>
    <col min="4" max="4" width="28.5" style="37" customWidth="1"/>
    <col min="5" max="16384" width="8.75" style="37"/>
  </cols>
  <sheetData>
    <row r="1" spans="2:4" x14ac:dyDescent="0.4">
      <c r="D1" s="192" t="s">
        <v>347</v>
      </c>
    </row>
    <row r="3" spans="2:4" s="147" customFormat="1" ht="12.6" customHeight="1" x14ac:dyDescent="0.4">
      <c r="B3" s="322" t="s">
        <v>190</v>
      </c>
      <c r="C3" s="322"/>
      <c r="D3" s="322"/>
    </row>
    <row r="4" spans="2:4" ht="18.75" x14ac:dyDescent="0.4">
      <c r="B4"/>
      <c r="C4"/>
      <c r="D4"/>
    </row>
    <row r="5" spans="2:4" ht="13.5" x14ac:dyDescent="0.4">
      <c r="B5" s="131" t="s">
        <v>161</v>
      </c>
      <c r="C5" s="323"/>
      <c r="D5" s="323"/>
    </row>
    <row r="6" spans="2:4" ht="13.5" x14ac:dyDescent="0.4">
      <c r="B6" s="131" t="s">
        <v>162</v>
      </c>
      <c r="C6" s="323"/>
      <c r="D6" s="323"/>
    </row>
    <row r="7" spans="2:4" ht="13.5" x14ac:dyDescent="0.4">
      <c r="B7" s="324" t="s">
        <v>191</v>
      </c>
      <c r="C7" s="325"/>
      <c r="D7" s="326"/>
    </row>
    <row r="8" spans="2:4" ht="240" customHeight="1" x14ac:dyDescent="0.4">
      <c r="B8" s="141"/>
      <c r="C8" s="142"/>
      <c r="D8" s="143"/>
    </row>
    <row r="9" spans="2:4" ht="17.45" customHeight="1" x14ac:dyDescent="0.4">
      <c r="B9" s="168"/>
      <c r="C9" s="168"/>
      <c r="D9" s="168"/>
    </row>
    <row r="10" spans="2:4" ht="13.5" x14ac:dyDescent="0.4">
      <c r="B10" s="144" t="s">
        <v>165</v>
      </c>
      <c r="C10" s="144" t="s">
        <v>71</v>
      </c>
      <c r="D10" s="144" t="s">
        <v>4</v>
      </c>
    </row>
    <row r="11" spans="2:4" ht="14.25" x14ac:dyDescent="0.4">
      <c r="B11" s="145" t="s">
        <v>192</v>
      </c>
      <c r="C11" s="132"/>
      <c r="D11" s="132"/>
    </row>
    <row r="12" spans="2:4" ht="14.25" x14ac:dyDescent="0.4">
      <c r="B12" s="145" t="s">
        <v>193</v>
      </c>
      <c r="C12" s="132"/>
      <c r="D12" s="132"/>
    </row>
    <row r="13" spans="2:4" ht="14.25" x14ac:dyDescent="0.4">
      <c r="B13" s="145" t="s">
        <v>194</v>
      </c>
      <c r="C13" s="132"/>
      <c r="D13" s="132"/>
    </row>
    <row r="14" spans="2:4" ht="14.25" x14ac:dyDescent="0.4">
      <c r="B14" s="145" t="s">
        <v>195</v>
      </c>
      <c r="C14" s="132"/>
      <c r="D14" s="132"/>
    </row>
    <row r="15" spans="2:4" ht="14.25" x14ac:dyDescent="0.4">
      <c r="B15" s="145" t="s">
        <v>196</v>
      </c>
      <c r="C15" s="132"/>
      <c r="D15" s="132"/>
    </row>
    <row r="16" spans="2:4" ht="14.25" x14ac:dyDescent="0.4">
      <c r="B16" s="145" t="s">
        <v>197</v>
      </c>
      <c r="C16" s="132"/>
      <c r="D16" s="132"/>
    </row>
    <row r="17" spans="2:4" ht="14.25" x14ac:dyDescent="0.4">
      <c r="B17" s="146"/>
      <c r="C17" s="133"/>
      <c r="D17" s="13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K84"/>
  <sheetViews>
    <sheetView workbookViewId="0">
      <selection activeCell="N54" sqref="N54"/>
    </sheetView>
  </sheetViews>
  <sheetFormatPr defaultColWidth="8.75" defaultRowHeight="12" x14ac:dyDescent="0.4"/>
  <cols>
    <col min="1" max="1" width="4.75" style="78" customWidth="1"/>
    <col min="2" max="2" width="9.25" style="78" customWidth="1"/>
    <col min="3" max="3" width="7.25" style="78" customWidth="1"/>
    <col min="4" max="4" width="13" style="78" customWidth="1"/>
    <col min="5" max="5" width="10.25" style="78" customWidth="1"/>
    <col min="6" max="6" width="8.75" style="78" customWidth="1"/>
    <col min="7" max="7" width="9.25" style="78" customWidth="1"/>
    <col min="8" max="8" width="7.25" style="78" customWidth="1"/>
    <col min="9" max="9" width="13" style="78" customWidth="1"/>
    <col min="10" max="10" width="10.25" style="78" customWidth="1"/>
    <col min="11" max="11" width="8.75" style="78" customWidth="1"/>
    <col min="12" max="16384" width="8.75" style="78"/>
  </cols>
  <sheetData>
    <row r="1" spans="2:11" x14ac:dyDescent="0.4">
      <c r="K1" s="78" t="s">
        <v>348</v>
      </c>
    </row>
    <row r="3" spans="2:11" x14ac:dyDescent="0.4">
      <c r="B3" s="148" t="s">
        <v>198</v>
      </c>
    </row>
    <row r="4" spans="2:11" x14ac:dyDescent="0.4">
      <c r="K4" s="149" t="s">
        <v>66</v>
      </c>
    </row>
    <row r="5" spans="2:11" x14ac:dyDescent="0.4">
      <c r="B5" s="327" t="s">
        <v>199</v>
      </c>
      <c r="C5" s="328"/>
      <c r="D5" s="328"/>
      <c r="E5" s="328"/>
      <c r="F5" s="329"/>
      <c r="G5" s="330" t="s">
        <v>200</v>
      </c>
      <c r="H5" s="330"/>
      <c r="I5" s="330"/>
      <c r="J5" s="330"/>
      <c r="K5" s="331"/>
    </row>
    <row r="6" spans="2:11" x14ac:dyDescent="0.4">
      <c r="B6" s="153" t="s">
        <v>161</v>
      </c>
      <c r="C6" s="153" t="s">
        <v>162</v>
      </c>
      <c r="D6" s="153" t="s">
        <v>165</v>
      </c>
      <c r="E6" s="153" t="s">
        <v>71</v>
      </c>
      <c r="F6" s="154" t="s">
        <v>4</v>
      </c>
      <c r="G6" s="152" t="s">
        <v>161</v>
      </c>
      <c r="H6" s="155" t="s">
        <v>162</v>
      </c>
      <c r="I6" s="155" t="s">
        <v>165</v>
      </c>
      <c r="J6" s="155" t="s">
        <v>71</v>
      </c>
      <c r="K6" s="155" t="s">
        <v>4</v>
      </c>
    </row>
    <row r="7" spans="2:11" x14ac:dyDescent="0.4">
      <c r="B7" s="156"/>
      <c r="C7" s="157"/>
      <c r="D7" s="158"/>
      <c r="E7" s="159"/>
      <c r="F7" s="160"/>
      <c r="G7" s="161"/>
      <c r="H7" s="157"/>
      <c r="I7" s="156"/>
      <c r="J7" s="159"/>
      <c r="K7" s="156"/>
    </row>
    <row r="8" spans="2:11" x14ac:dyDescent="0.4">
      <c r="B8" s="156"/>
      <c r="C8" s="157"/>
      <c r="D8" s="158"/>
      <c r="E8" s="159"/>
      <c r="F8" s="160"/>
      <c r="G8" s="161"/>
      <c r="H8" s="157"/>
      <c r="I8" s="156"/>
      <c r="J8" s="159"/>
      <c r="K8" s="156"/>
    </row>
    <row r="9" spans="2:11" x14ac:dyDescent="0.4">
      <c r="B9" s="156"/>
      <c r="C9" s="157"/>
      <c r="D9" s="158"/>
      <c r="E9" s="159"/>
      <c r="F9" s="160"/>
      <c r="G9" s="161"/>
      <c r="H9" s="157"/>
      <c r="I9" s="156"/>
      <c r="J9" s="159"/>
      <c r="K9" s="156"/>
    </row>
    <row r="10" spans="2:11" x14ac:dyDescent="0.4">
      <c r="B10" s="156"/>
      <c r="C10" s="157"/>
      <c r="D10" s="158"/>
      <c r="E10" s="159"/>
      <c r="F10" s="160"/>
      <c r="G10" s="161"/>
      <c r="H10" s="157"/>
      <c r="I10" s="156"/>
      <c r="J10" s="159"/>
      <c r="K10" s="156"/>
    </row>
    <row r="11" spans="2:11" x14ac:dyDescent="0.4">
      <c r="B11" s="156"/>
      <c r="C11" s="157"/>
      <c r="D11" s="158"/>
      <c r="E11" s="159"/>
      <c r="F11" s="160"/>
      <c r="G11" s="161"/>
      <c r="H11" s="157"/>
      <c r="I11" s="156"/>
      <c r="J11" s="159"/>
      <c r="K11" s="156"/>
    </row>
    <row r="12" spans="2:11" x14ac:dyDescent="0.4">
      <c r="B12" s="156"/>
      <c r="C12" s="157"/>
      <c r="D12" s="158"/>
      <c r="E12" s="159"/>
      <c r="F12" s="160"/>
      <c r="G12" s="161"/>
      <c r="H12" s="157"/>
      <c r="I12" s="156"/>
      <c r="J12" s="159"/>
      <c r="K12" s="156"/>
    </row>
    <row r="13" spans="2:11" x14ac:dyDescent="0.4">
      <c r="B13" s="156"/>
      <c r="C13" s="157"/>
      <c r="D13" s="158"/>
      <c r="E13" s="159"/>
      <c r="F13" s="160"/>
      <c r="G13" s="161"/>
      <c r="H13" s="157"/>
      <c r="I13" s="156"/>
      <c r="J13" s="159"/>
      <c r="K13" s="156"/>
    </row>
    <row r="14" spans="2:11" x14ac:dyDescent="0.4">
      <c r="B14" s="156"/>
      <c r="C14" s="157"/>
      <c r="D14" s="158"/>
      <c r="E14" s="159"/>
      <c r="F14" s="160"/>
      <c r="G14" s="161"/>
      <c r="H14" s="157"/>
      <c r="I14" s="156"/>
      <c r="J14" s="159"/>
      <c r="K14" s="156"/>
    </row>
    <row r="15" spans="2:11" x14ac:dyDescent="0.4">
      <c r="B15" s="156"/>
      <c r="C15" s="157"/>
      <c r="D15" s="158"/>
      <c r="E15" s="159"/>
      <c r="F15" s="160"/>
      <c r="G15" s="161"/>
      <c r="H15" s="157"/>
      <c r="I15" s="156"/>
      <c r="J15" s="159"/>
      <c r="K15" s="156"/>
    </row>
    <row r="16" spans="2:11" x14ac:dyDescent="0.4">
      <c r="B16" s="156"/>
      <c r="C16" s="157"/>
      <c r="D16" s="158"/>
      <c r="E16" s="159"/>
      <c r="F16" s="160"/>
      <c r="G16" s="161"/>
      <c r="H16" s="157"/>
      <c r="I16" s="156"/>
      <c r="J16" s="159"/>
      <c r="K16" s="156"/>
    </row>
    <row r="17" spans="2:11" x14ac:dyDescent="0.4">
      <c r="B17" s="156"/>
      <c r="C17" s="157"/>
      <c r="D17" s="158"/>
      <c r="E17" s="159"/>
      <c r="F17" s="160"/>
      <c r="G17" s="161"/>
      <c r="H17" s="157"/>
      <c r="I17" s="156"/>
      <c r="J17" s="159"/>
      <c r="K17" s="156"/>
    </row>
    <row r="18" spans="2:11" x14ac:dyDescent="0.4">
      <c r="B18" s="156"/>
      <c r="C18" s="157"/>
      <c r="D18" s="158"/>
      <c r="E18" s="159"/>
      <c r="F18" s="160"/>
      <c r="G18" s="161"/>
      <c r="H18" s="157"/>
      <c r="I18" s="156"/>
      <c r="J18" s="159"/>
      <c r="K18" s="156"/>
    </row>
    <row r="19" spans="2:11" x14ac:dyDescent="0.4">
      <c r="B19" s="156"/>
      <c r="C19" s="157"/>
      <c r="D19" s="158"/>
      <c r="E19" s="159"/>
      <c r="F19" s="160"/>
      <c r="G19" s="161"/>
      <c r="H19" s="157"/>
      <c r="I19" s="156"/>
      <c r="J19" s="159"/>
      <c r="K19" s="156"/>
    </row>
    <row r="20" spans="2:11" x14ac:dyDescent="0.4">
      <c r="B20" s="156"/>
      <c r="C20" s="157"/>
      <c r="D20" s="158"/>
      <c r="E20" s="159"/>
      <c r="F20" s="160"/>
      <c r="G20" s="161"/>
      <c r="H20" s="157"/>
      <c r="I20" s="156"/>
      <c r="J20" s="159"/>
      <c r="K20" s="156"/>
    </row>
    <row r="21" spans="2:11" x14ac:dyDescent="0.4">
      <c r="B21" s="156"/>
      <c r="C21" s="157"/>
      <c r="D21" s="158"/>
      <c r="E21" s="159"/>
      <c r="F21" s="160"/>
      <c r="G21" s="161"/>
      <c r="H21" s="157"/>
      <c r="I21" s="156"/>
      <c r="J21" s="159"/>
      <c r="K21" s="156"/>
    </row>
    <row r="22" spans="2:11" x14ac:dyDescent="0.4">
      <c r="B22" s="156"/>
      <c r="C22" s="157"/>
      <c r="D22" s="158"/>
      <c r="E22" s="159"/>
      <c r="F22" s="160"/>
      <c r="G22" s="161"/>
      <c r="H22" s="157"/>
      <c r="I22" s="156"/>
      <c r="J22" s="159"/>
      <c r="K22" s="156"/>
    </row>
    <row r="23" spans="2:11" x14ac:dyDescent="0.4">
      <c r="B23" s="156"/>
      <c r="C23" s="157"/>
      <c r="D23" s="158"/>
      <c r="E23" s="159"/>
      <c r="F23" s="160"/>
      <c r="G23" s="161"/>
      <c r="H23" s="157"/>
      <c r="I23" s="156"/>
      <c r="J23" s="159"/>
      <c r="K23" s="156"/>
    </row>
    <row r="24" spans="2:11" x14ac:dyDescent="0.4">
      <c r="B24" s="156"/>
      <c r="C24" s="157"/>
      <c r="D24" s="158"/>
      <c r="E24" s="159"/>
      <c r="F24" s="160"/>
      <c r="G24" s="161"/>
      <c r="H24" s="157"/>
      <c r="I24" s="156"/>
      <c r="J24" s="159"/>
      <c r="K24" s="156"/>
    </row>
    <row r="25" spans="2:11" x14ac:dyDescent="0.4">
      <c r="B25" s="156"/>
      <c r="C25" s="157"/>
      <c r="D25" s="158"/>
      <c r="E25" s="159"/>
      <c r="F25" s="160"/>
      <c r="G25" s="161"/>
      <c r="H25" s="157"/>
      <c r="I25" s="156"/>
      <c r="J25" s="159"/>
      <c r="K25" s="156"/>
    </row>
    <row r="26" spans="2:11" x14ac:dyDescent="0.4">
      <c r="B26" s="156"/>
      <c r="C26" s="157"/>
      <c r="D26" s="158"/>
      <c r="E26" s="159"/>
      <c r="F26" s="160"/>
      <c r="G26" s="161"/>
      <c r="H26" s="157"/>
      <c r="I26" s="156"/>
      <c r="J26" s="159"/>
      <c r="K26" s="156"/>
    </row>
    <row r="27" spans="2:11" x14ac:dyDescent="0.4">
      <c r="B27" s="156"/>
      <c r="C27" s="157"/>
      <c r="D27" s="158"/>
      <c r="E27" s="159"/>
      <c r="F27" s="160"/>
      <c r="G27" s="161"/>
      <c r="H27" s="157"/>
      <c r="I27" s="156"/>
      <c r="J27" s="159"/>
      <c r="K27" s="156"/>
    </row>
    <row r="28" spans="2:11" x14ac:dyDescent="0.4">
      <c r="B28" s="156"/>
      <c r="C28" s="157"/>
      <c r="D28" s="158"/>
      <c r="E28" s="159"/>
      <c r="F28" s="160"/>
      <c r="G28" s="161"/>
      <c r="H28" s="157"/>
      <c r="I28" s="156"/>
      <c r="J28" s="159"/>
      <c r="K28" s="156"/>
    </row>
    <row r="29" spans="2:11" x14ac:dyDescent="0.4">
      <c r="B29" s="156"/>
      <c r="C29" s="157"/>
      <c r="D29" s="158"/>
      <c r="E29" s="159"/>
      <c r="F29" s="160"/>
      <c r="G29" s="161"/>
      <c r="H29" s="157"/>
      <c r="I29" s="156"/>
      <c r="J29" s="159"/>
      <c r="K29" s="156"/>
    </row>
    <row r="30" spans="2:11" x14ac:dyDescent="0.4">
      <c r="B30" s="156"/>
      <c r="C30" s="157"/>
      <c r="D30" s="158"/>
      <c r="E30" s="159"/>
      <c r="F30" s="160"/>
      <c r="G30" s="161"/>
      <c r="H30" s="157"/>
      <c r="I30" s="156"/>
      <c r="J30" s="159"/>
      <c r="K30" s="156"/>
    </row>
    <row r="31" spans="2:11" x14ac:dyDescent="0.4">
      <c r="B31" s="156"/>
      <c r="C31" s="157"/>
      <c r="D31" s="158"/>
      <c r="E31" s="159"/>
      <c r="F31" s="160"/>
      <c r="G31" s="161"/>
      <c r="H31" s="157"/>
      <c r="I31" s="156"/>
      <c r="J31" s="159"/>
      <c r="K31" s="156"/>
    </row>
    <row r="32" spans="2:11" x14ac:dyDescent="0.4">
      <c r="B32" s="156"/>
      <c r="C32" s="157"/>
      <c r="D32" s="158"/>
      <c r="E32" s="159"/>
      <c r="F32" s="160"/>
      <c r="G32" s="161"/>
      <c r="H32" s="157"/>
      <c r="I32" s="156"/>
      <c r="J32" s="159"/>
      <c r="K32" s="156"/>
    </row>
    <row r="33" spans="2:11" x14ac:dyDescent="0.4">
      <c r="B33" s="156"/>
      <c r="C33" s="157"/>
      <c r="D33" s="158"/>
      <c r="E33" s="159"/>
      <c r="F33" s="160"/>
      <c r="G33" s="161"/>
      <c r="H33" s="157"/>
      <c r="I33" s="156"/>
      <c r="J33" s="159"/>
      <c r="K33" s="156"/>
    </row>
    <row r="34" spans="2:11" x14ac:dyDescent="0.4">
      <c r="B34" s="156"/>
      <c r="C34" s="157"/>
      <c r="D34" s="158"/>
      <c r="E34" s="159"/>
      <c r="F34" s="160"/>
      <c r="G34" s="161"/>
      <c r="H34" s="157"/>
      <c r="I34" s="156"/>
      <c r="J34" s="159"/>
      <c r="K34" s="156"/>
    </row>
    <row r="35" spans="2:11" x14ac:dyDescent="0.4">
      <c r="B35" s="156"/>
      <c r="C35" s="157"/>
      <c r="D35" s="158"/>
      <c r="E35" s="159"/>
      <c r="F35" s="160"/>
      <c r="G35" s="161"/>
      <c r="H35" s="157"/>
      <c r="I35" s="156"/>
      <c r="J35" s="159"/>
      <c r="K35" s="156"/>
    </row>
    <row r="36" spans="2:11" x14ac:dyDescent="0.4">
      <c r="B36" s="156"/>
      <c r="C36" s="157"/>
      <c r="D36" s="158"/>
      <c r="E36" s="159"/>
      <c r="F36" s="160"/>
      <c r="G36" s="161"/>
      <c r="H36" s="157"/>
      <c r="I36" s="156"/>
      <c r="J36" s="159"/>
      <c r="K36" s="156"/>
    </row>
    <row r="37" spans="2:11" x14ac:dyDescent="0.4">
      <c r="B37" s="156"/>
      <c r="C37" s="157"/>
      <c r="D37" s="158"/>
      <c r="E37" s="159"/>
      <c r="F37" s="160"/>
      <c r="G37" s="161"/>
      <c r="H37" s="157"/>
      <c r="I37" s="156"/>
      <c r="J37" s="159"/>
      <c r="K37" s="156"/>
    </row>
    <row r="38" spans="2:11" x14ac:dyDescent="0.4">
      <c r="B38" s="156"/>
      <c r="C38" s="157"/>
      <c r="D38" s="158"/>
      <c r="E38" s="159"/>
      <c r="F38" s="160"/>
      <c r="G38" s="161"/>
      <c r="H38" s="157"/>
      <c r="I38" s="156"/>
      <c r="J38" s="159"/>
      <c r="K38" s="156"/>
    </row>
    <row r="39" spans="2:11" x14ac:dyDescent="0.4">
      <c r="B39" s="156"/>
      <c r="C39" s="157"/>
      <c r="D39" s="158"/>
      <c r="E39" s="159"/>
      <c r="F39" s="160"/>
      <c r="G39" s="161"/>
      <c r="H39" s="157"/>
      <c r="I39" s="156"/>
      <c r="J39" s="159"/>
      <c r="K39" s="156"/>
    </row>
    <row r="40" spans="2:11" x14ac:dyDescent="0.4">
      <c r="B40" s="156"/>
      <c r="C40" s="157"/>
      <c r="D40" s="158"/>
      <c r="E40" s="159"/>
      <c r="F40" s="160"/>
      <c r="G40" s="161"/>
      <c r="H40" s="157"/>
      <c r="I40" s="156"/>
      <c r="J40" s="159"/>
      <c r="K40" s="156"/>
    </row>
    <row r="41" spans="2:11" x14ac:dyDescent="0.4">
      <c r="B41" s="156"/>
      <c r="C41" s="157"/>
      <c r="D41" s="158"/>
      <c r="E41" s="159"/>
      <c r="F41" s="160"/>
      <c r="G41" s="161"/>
      <c r="H41" s="157"/>
      <c r="I41" s="156"/>
      <c r="J41" s="159"/>
      <c r="K41" s="156"/>
    </row>
    <row r="42" spans="2:11" x14ac:dyDescent="0.4">
      <c r="B42" s="156"/>
      <c r="C42" s="157"/>
      <c r="D42" s="158"/>
      <c r="E42" s="159"/>
      <c r="F42" s="162"/>
      <c r="G42" s="163"/>
      <c r="H42" s="157"/>
      <c r="I42" s="156"/>
      <c r="J42" s="159"/>
      <c r="K42" s="156"/>
    </row>
    <row r="43" spans="2:11" x14ac:dyDescent="0.4">
      <c r="B43" s="156"/>
      <c r="C43" s="157"/>
      <c r="D43" s="158"/>
      <c r="E43" s="159"/>
      <c r="F43" s="162"/>
      <c r="G43" s="163"/>
      <c r="H43" s="157"/>
      <c r="I43" s="156"/>
      <c r="J43" s="159"/>
      <c r="K43" s="156"/>
    </row>
    <row r="44" spans="2:11" x14ac:dyDescent="0.4">
      <c r="B44" s="156"/>
      <c r="C44" s="157"/>
      <c r="D44" s="158"/>
      <c r="E44" s="159"/>
      <c r="F44" s="162"/>
      <c r="G44" s="163"/>
      <c r="H44" s="157"/>
      <c r="I44" s="156"/>
      <c r="J44" s="159"/>
      <c r="K44" s="156"/>
    </row>
    <row r="45" spans="2:11" x14ac:dyDescent="0.4">
      <c r="B45" s="156"/>
      <c r="C45" s="157"/>
      <c r="D45" s="158"/>
      <c r="E45" s="159"/>
      <c r="F45" s="162"/>
      <c r="G45" s="163"/>
      <c r="H45" s="157"/>
      <c r="I45" s="156"/>
      <c r="J45" s="159"/>
      <c r="K45" s="156"/>
    </row>
    <row r="46" spans="2:11" x14ac:dyDescent="0.4">
      <c r="B46" s="156"/>
      <c r="C46" s="157"/>
      <c r="D46" s="158"/>
      <c r="E46" s="159"/>
      <c r="F46" s="162"/>
      <c r="G46" s="163"/>
      <c r="H46" s="157"/>
      <c r="I46" s="156"/>
      <c r="J46" s="159"/>
      <c r="K46" s="156"/>
    </row>
    <row r="47" spans="2:11" x14ac:dyDescent="0.4">
      <c r="B47" s="156"/>
      <c r="C47" s="157"/>
      <c r="D47" s="158"/>
      <c r="E47" s="159"/>
      <c r="F47" s="162"/>
      <c r="G47" s="163"/>
      <c r="H47" s="157"/>
      <c r="I47" s="156"/>
      <c r="J47" s="159"/>
      <c r="K47" s="156"/>
    </row>
    <row r="48" spans="2:11" x14ac:dyDescent="0.4">
      <c r="B48" s="156"/>
      <c r="C48" s="157"/>
      <c r="D48" s="158"/>
      <c r="E48" s="159"/>
      <c r="F48" s="162"/>
      <c r="G48" s="163"/>
      <c r="H48" s="157"/>
      <c r="I48" s="156"/>
      <c r="J48" s="159"/>
      <c r="K48" s="156"/>
    </row>
    <row r="49" spans="2:11" x14ac:dyDescent="0.4">
      <c r="B49" s="156"/>
      <c r="C49" s="157"/>
      <c r="D49" s="158"/>
      <c r="E49" s="159"/>
      <c r="F49" s="162"/>
      <c r="G49" s="163"/>
      <c r="H49" s="157"/>
      <c r="I49" s="156"/>
      <c r="J49" s="159"/>
      <c r="K49" s="156"/>
    </row>
    <row r="50" spans="2:11" x14ac:dyDescent="0.4">
      <c r="B50" s="156"/>
      <c r="C50" s="157"/>
      <c r="D50" s="158"/>
      <c r="E50" s="159"/>
      <c r="F50" s="162"/>
      <c r="G50" s="163"/>
      <c r="H50" s="157"/>
      <c r="I50" s="156"/>
      <c r="J50" s="159"/>
      <c r="K50" s="156"/>
    </row>
    <row r="51" spans="2:11" x14ac:dyDescent="0.4">
      <c r="B51" s="156"/>
      <c r="C51" s="157"/>
      <c r="D51" s="158"/>
      <c r="E51" s="159"/>
      <c r="F51" s="162"/>
      <c r="G51" s="163"/>
      <c r="H51" s="157"/>
      <c r="I51" s="156"/>
      <c r="J51" s="159"/>
      <c r="K51" s="156"/>
    </row>
    <row r="52" spans="2:11" x14ac:dyDescent="0.4">
      <c r="B52" s="156"/>
      <c r="C52" s="157"/>
      <c r="D52" s="158"/>
      <c r="E52" s="159"/>
      <c r="F52" s="162"/>
      <c r="G52" s="163"/>
      <c r="H52" s="157"/>
      <c r="I52" s="156"/>
      <c r="J52" s="159"/>
      <c r="K52" s="156"/>
    </row>
    <row r="54" spans="2:11" x14ac:dyDescent="0.4">
      <c r="D54" s="150" t="s">
        <v>201</v>
      </c>
      <c r="E54" s="173"/>
      <c r="F54" s="154" t="s">
        <v>133</v>
      </c>
      <c r="G54" s="151" t="s">
        <v>202</v>
      </c>
      <c r="H54" s="152"/>
      <c r="I54" s="155" t="s">
        <v>203</v>
      </c>
    </row>
    <row r="55" spans="2:11" x14ac:dyDescent="0.4">
      <c r="D55" s="162" t="s">
        <v>204</v>
      </c>
      <c r="E55" s="161"/>
      <c r="F55" s="164">
        <f>F56+F60+F74</f>
        <v>0</v>
      </c>
      <c r="G55" s="169" t="s">
        <v>204</v>
      </c>
      <c r="H55" s="161"/>
      <c r="I55" s="165">
        <f>SUM(I56:I61)</f>
        <v>0</v>
      </c>
    </row>
    <row r="56" spans="2:11" x14ac:dyDescent="0.4">
      <c r="D56" s="172" t="s">
        <v>205</v>
      </c>
      <c r="E56" s="174"/>
      <c r="F56" s="166">
        <f>SUM(F57:F59)</f>
        <v>0</v>
      </c>
      <c r="G56" s="169" t="s">
        <v>192</v>
      </c>
      <c r="H56" s="161"/>
      <c r="I56" s="159">
        <f>SUMIF(I7:I52,"助成金（中間支援法人）",J7:J52)</f>
        <v>0</v>
      </c>
    </row>
    <row r="57" spans="2:11" x14ac:dyDescent="0.4">
      <c r="D57" s="162" t="s">
        <v>166</v>
      </c>
      <c r="E57" s="161"/>
      <c r="F57" s="167">
        <f>SUMIF(D7:D52,"食糧費",E7:E52)</f>
        <v>0</v>
      </c>
      <c r="G57" s="169" t="s">
        <v>193</v>
      </c>
      <c r="H57" s="161"/>
      <c r="I57" s="159">
        <f>SUMIF(I7:I52,"助成金（国）",J7:J52)</f>
        <v>0</v>
      </c>
    </row>
    <row r="58" spans="2:11" x14ac:dyDescent="0.4">
      <c r="D58" s="162" t="s">
        <v>167</v>
      </c>
      <c r="E58" s="161"/>
      <c r="F58" s="167">
        <f>SUMIF(D7:D52,"学用品",E7:E52)</f>
        <v>0</v>
      </c>
      <c r="G58" s="169" t="s">
        <v>194</v>
      </c>
      <c r="H58" s="161"/>
      <c r="I58" s="159">
        <f>SUMIF(I7:I52,"助成金（自治体）",J7:J52)</f>
        <v>0</v>
      </c>
    </row>
    <row r="59" spans="2:11" x14ac:dyDescent="0.4">
      <c r="D59" s="162" t="s">
        <v>206</v>
      </c>
      <c r="E59" s="161"/>
      <c r="F59" s="167">
        <f>SUMIF(D7:D52,"日用品",E7:E52)</f>
        <v>0</v>
      </c>
      <c r="G59" s="169" t="s">
        <v>195</v>
      </c>
      <c r="H59" s="161"/>
      <c r="I59" s="159">
        <f>SUMIF(I7:I52,"助成金（民間）",J7:J52)</f>
        <v>0</v>
      </c>
    </row>
    <row r="60" spans="2:11" x14ac:dyDescent="0.4">
      <c r="D60" s="172" t="s">
        <v>207</v>
      </c>
      <c r="E60" s="174"/>
      <c r="F60" s="166">
        <f>SUM(F61:F73)</f>
        <v>0</v>
      </c>
      <c r="G60" s="169" t="s">
        <v>196</v>
      </c>
      <c r="H60" s="161"/>
      <c r="I60" s="159">
        <f>SUMIF(I7:I52,"寄附金",J7:J52)</f>
        <v>0</v>
      </c>
    </row>
    <row r="61" spans="2:11" x14ac:dyDescent="0.4">
      <c r="D61" s="162" t="s">
        <v>169</v>
      </c>
      <c r="E61" s="161"/>
      <c r="F61" s="167">
        <f>SUMIF(D7:D52,"賃金",E7:E52)</f>
        <v>0</v>
      </c>
      <c r="G61" s="169" t="s">
        <v>197</v>
      </c>
      <c r="H61" s="161"/>
      <c r="I61" s="159">
        <f>SUMIF(I7:I52,"その他収入",J7:J52)</f>
        <v>0</v>
      </c>
    </row>
    <row r="62" spans="2:11" x14ac:dyDescent="0.4">
      <c r="D62" s="162" t="s">
        <v>170</v>
      </c>
      <c r="E62" s="161"/>
      <c r="F62" s="167">
        <f>SUMIF(D7:D52,"諸謝金",E7:E52)</f>
        <v>0</v>
      </c>
      <c r="G62" s="169"/>
      <c r="H62" s="161"/>
      <c r="I62" s="159"/>
    </row>
    <row r="63" spans="2:11" x14ac:dyDescent="0.4">
      <c r="D63" s="162" t="s">
        <v>171</v>
      </c>
      <c r="E63" s="161"/>
      <c r="F63" s="167">
        <f>SUMIF(D7:D52,"旅費",E7:E52)</f>
        <v>0</v>
      </c>
      <c r="G63" s="169"/>
      <c r="H63" s="161"/>
      <c r="I63" s="159"/>
    </row>
    <row r="64" spans="2:11" x14ac:dyDescent="0.4">
      <c r="D64" s="162" t="s">
        <v>172</v>
      </c>
      <c r="E64" s="161"/>
      <c r="F64" s="167">
        <f>SUMIF(D7:D52,"消耗品費",E7:E52)</f>
        <v>0</v>
      </c>
      <c r="G64" s="169"/>
      <c r="H64" s="161"/>
      <c r="I64" s="159"/>
    </row>
    <row r="65" spans="4:9" x14ac:dyDescent="0.4">
      <c r="D65" s="162" t="s">
        <v>173</v>
      </c>
      <c r="E65" s="161"/>
      <c r="F65" s="167">
        <f>SUMIF(D7:D52,"燃料費",E7:E52)</f>
        <v>0</v>
      </c>
      <c r="G65" s="169"/>
      <c r="H65" s="161"/>
      <c r="I65" s="159"/>
    </row>
    <row r="66" spans="4:9" x14ac:dyDescent="0.4">
      <c r="D66" s="162" t="s">
        <v>174</v>
      </c>
      <c r="E66" s="161"/>
      <c r="F66" s="167">
        <f>SUMIF(D7:D52,"印刷製本費",E7:E52)</f>
        <v>0</v>
      </c>
      <c r="G66" s="169"/>
      <c r="H66" s="161"/>
      <c r="I66" s="159"/>
    </row>
    <row r="67" spans="4:9" x14ac:dyDescent="0.4">
      <c r="D67" s="162" t="s">
        <v>175</v>
      </c>
      <c r="E67" s="161"/>
      <c r="F67" s="167">
        <f>SUMIF(D7:D52,"光熱水費",E7:E52)</f>
        <v>0</v>
      </c>
      <c r="G67" s="169"/>
      <c r="H67" s="161"/>
      <c r="I67" s="159"/>
    </row>
    <row r="68" spans="4:9" x14ac:dyDescent="0.4">
      <c r="D68" s="162" t="s">
        <v>176</v>
      </c>
      <c r="E68" s="161"/>
      <c r="F68" s="167">
        <f>SUMIF(D7:D52,"会議費",E7:E52)</f>
        <v>0</v>
      </c>
      <c r="G68" s="169"/>
      <c r="H68" s="161"/>
      <c r="I68" s="159"/>
    </row>
    <row r="69" spans="4:9" x14ac:dyDescent="0.4">
      <c r="D69" s="162" t="s">
        <v>177</v>
      </c>
      <c r="E69" s="161"/>
      <c r="F69" s="167">
        <f>SUMIF(D7:D52,"雑役務費",E7:E52)</f>
        <v>0</v>
      </c>
      <c r="G69" s="169"/>
      <c r="H69" s="161"/>
      <c r="I69" s="159"/>
    </row>
    <row r="70" spans="4:9" x14ac:dyDescent="0.4">
      <c r="D70" s="162" t="s">
        <v>178</v>
      </c>
      <c r="E70" s="161"/>
      <c r="F70" s="167">
        <f>SUMIF(D7:D52,"通信運搬費",E7:E52)</f>
        <v>0</v>
      </c>
      <c r="G70" s="169"/>
      <c r="H70" s="161"/>
      <c r="I70" s="159"/>
    </row>
    <row r="71" spans="4:9" x14ac:dyDescent="0.4">
      <c r="D71" s="162" t="s">
        <v>179</v>
      </c>
      <c r="E71" s="161"/>
      <c r="F71" s="167">
        <f>SUMIF(D7:D52,"保険料",E7:E52)</f>
        <v>0</v>
      </c>
      <c r="G71" s="169"/>
      <c r="H71" s="161"/>
      <c r="I71" s="159"/>
    </row>
    <row r="72" spans="4:9" x14ac:dyDescent="0.4">
      <c r="D72" s="162" t="s">
        <v>180</v>
      </c>
      <c r="E72" s="161"/>
      <c r="F72" s="167">
        <f>SUMIF(D7:D52,"委託費",E7:E52)</f>
        <v>0</v>
      </c>
      <c r="G72" s="169"/>
      <c r="H72" s="161"/>
      <c r="I72" s="159"/>
    </row>
    <row r="73" spans="4:9" x14ac:dyDescent="0.4">
      <c r="D73" s="162" t="s">
        <v>208</v>
      </c>
      <c r="E73" s="161"/>
      <c r="F73" s="167">
        <f>SUMIF(D7:D52,"借料及び損料",E7:E52)</f>
        <v>0</v>
      </c>
      <c r="G73" s="169"/>
      <c r="H73" s="161"/>
      <c r="I73" s="159"/>
    </row>
    <row r="74" spans="4:9" x14ac:dyDescent="0.4">
      <c r="D74" s="172" t="s">
        <v>72</v>
      </c>
      <c r="E74" s="174"/>
      <c r="F74" s="166">
        <f>SUM(F75:F82)</f>
        <v>0</v>
      </c>
      <c r="G74" s="169"/>
      <c r="H74" s="161"/>
      <c r="I74" s="159"/>
    </row>
    <row r="75" spans="4:9" x14ac:dyDescent="0.4">
      <c r="D75" s="162" t="s">
        <v>182</v>
      </c>
      <c r="E75" s="161"/>
      <c r="F75" s="167">
        <f>SUMIF(D7:D52,"旅費（配送経費）",E7:E52)</f>
        <v>0</v>
      </c>
      <c r="G75" s="169"/>
      <c r="H75" s="161"/>
      <c r="I75" s="159"/>
    </row>
    <row r="76" spans="4:9" x14ac:dyDescent="0.4">
      <c r="D76" s="162" t="s">
        <v>183</v>
      </c>
      <c r="E76" s="161"/>
      <c r="F76" s="167">
        <f>SUMIF(D7:D52,"燃料費（配送経費）",E7:E52)</f>
        <v>0</v>
      </c>
      <c r="G76" s="169"/>
      <c r="H76" s="161"/>
      <c r="I76" s="159"/>
    </row>
    <row r="77" spans="4:9" x14ac:dyDescent="0.4">
      <c r="D77" s="162" t="s">
        <v>209</v>
      </c>
      <c r="E77" s="161"/>
      <c r="F77" s="167">
        <f>SUMIF(D7:D52,"借料及び損料（配送経費）",E7:E52)</f>
        <v>0</v>
      </c>
      <c r="G77" s="169"/>
      <c r="H77" s="161"/>
      <c r="I77" s="159"/>
    </row>
    <row r="78" spans="4:9" x14ac:dyDescent="0.4">
      <c r="D78" s="162" t="s">
        <v>185</v>
      </c>
      <c r="E78" s="161"/>
      <c r="F78" s="167">
        <f>SUMIF(D7:D52,"諸謝金（配送経費）",E7:E52)</f>
        <v>0</v>
      </c>
      <c r="G78" s="169"/>
      <c r="H78" s="161"/>
      <c r="I78" s="159"/>
    </row>
    <row r="79" spans="4:9" x14ac:dyDescent="0.4">
      <c r="D79" s="162" t="s">
        <v>186</v>
      </c>
      <c r="E79" s="161"/>
      <c r="F79" s="167">
        <f>SUMIF(D7:D52,"消耗品費（配送経費）",E7:E52)</f>
        <v>0</v>
      </c>
      <c r="G79" s="170"/>
      <c r="H79" s="171"/>
      <c r="I79" s="159"/>
    </row>
    <row r="80" spans="4:9" x14ac:dyDescent="0.4">
      <c r="D80" s="162" t="s">
        <v>187</v>
      </c>
      <c r="E80" s="161"/>
      <c r="F80" s="167">
        <f>SUMIF(D7:D52,"通信運搬費（配送経費）",E7:E52)</f>
        <v>0</v>
      </c>
      <c r="G80" s="170"/>
      <c r="H80" s="171"/>
      <c r="I80" s="159"/>
    </row>
    <row r="81" spans="4:9" x14ac:dyDescent="0.4">
      <c r="D81" s="162" t="s">
        <v>188</v>
      </c>
      <c r="E81" s="161"/>
      <c r="F81" s="167">
        <f>SUMIF(D7:D52,"保険料（配送経費）",E7:E52)</f>
        <v>0</v>
      </c>
      <c r="G81" s="170"/>
      <c r="H81" s="171"/>
      <c r="I81" s="159"/>
    </row>
    <row r="82" spans="4:9" x14ac:dyDescent="0.4">
      <c r="D82" s="162" t="s">
        <v>189</v>
      </c>
      <c r="E82" s="161"/>
      <c r="F82" s="167">
        <f>SUMIF(D7:D52,"委託費（配送経費）",E7:E52)</f>
        <v>0</v>
      </c>
      <c r="G82" s="170"/>
      <c r="H82" s="171"/>
      <c r="I82" s="159"/>
    </row>
    <row r="84" spans="4:9" x14ac:dyDescent="0.4">
      <c r="E84" s="332" t="s">
        <v>210</v>
      </c>
      <c r="F84" s="333"/>
      <c r="G84" s="334">
        <f>I55-F55</f>
        <v>0</v>
      </c>
      <c r="H84" s="335"/>
    </row>
  </sheetData>
  <mergeCells count="4">
    <mergeCell ref="B5:F5"/>
    <mergeCell ref="G5:K5"/>
    <mergeCell ref="E84:F84"/>
    <mergeCell ref="G84:H84"/>
  </mergeCells>
  <phoneticPr fontId="2"/>
  <dataValidations count="2">
    <dataValidation type="list" allowBlank="1" showInputMessage="1" showErrorMessage="1" sqref="D7:D52" xr:uid="{00000000-0002-0000-1500-000000000000}">
      <formula1>"食糧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 type="list" allowBlank="1" showInputMessage="1" showErrorMessage="1" sqref="I7:I52" xr:uid="{00000000-0002-0000-1500-000001000000}">
      <formula1>"助成金（中間支援法人）,助成金（国）,助成金（自治体）,助成金（民間）,寄附金,その他収入"</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B22"/>
  <sheetViews>
    <sheetView workbookViewId="0">
      <selection activeCell="B22" sqref="B22"/>
    </sheetView>
  </sheetViews>
  <sheetFormatPr defaultRowHeight="18.75" x14ac:dyDescent="0.4"/>
  <cols>
    <col min="2" max="2" width="9.25" customWidth="1"/>
  </cols>
  <sheetData>
    <row r="2" spans="2:2" x14ac:dyDescent="0.4">
      <c r="B2" t="s">
        <v>282</v>
      </c>
    </row>
    <row r="3" spans="2:2" x14ac:dyDescent="0.4">
      <c r="B3" t="s">
        <v>0</v>
      </c>
    </row>
    <row r="4" spans="2:2" x14ac:dyDescent="0.4">
      <c r="B4" t="s">
        <v>290</v>
      </c>
    </row>
    <row r="5" spans="2:2" x14ac:dyDescent="0.4">
      <c r="B5" t="s">
        <v>296</v>
      </c>
    </row>
    <row r="6" spans="2:2" x14ac:dyDescent="0.4">
      <c r="B6" t="s">
        <v>107</v>
      </c>
    </row>
    <row r="7" spans="2:2" x14ac:dyDescent="0.4">
      <c r="B7" t="s">
        <v>340</v>
      </c>
    </row>
    <row r="8" spans="2:2" x14ac:dyDescent="0.4">
      <c r="B8" t="s">
        <v>304</v>
      </c>
    </row>
    <row r="9" spans="2:2" x14ac:dyDescent="0.4">
      <c r="B9" t="s">
        <v>309</v>
      </c>
    </row>
    <row r="10" spans="2:2" x14ac:dyDescent="0.4">
      <c r="B10" t="s">
        <v>313</v>
      </c>
    </row>
    <row r="11" spans="2:2" x14ac:dyDescent="0.4">
      <c r="B11" t="s">
        <v>317</v>
      </c>
    </row>
    <row r="12" spans="2:2" x14ac:dyDescent="0.4">
      <c r="B12" t="s">
        <v>320</v>
      </c>
    </row>
    <row r="13" spans="2:2" x14ac:dyDescent="0.4">
      <c r="B13" t="s">
        <v>105</v>
      </c>
    </row>
    <row r="14" spans="2:2" x14ac:dyDescent="0.4">
      <c r="B14" t="s">
        <v>327</v>
      </c>
    </row>
    <row r="15" spans="2:2" x14ac:dyDescent="0.4">
      <c r="B15" t="s">
        <v>331</v>
      </c>
    </row>
    <row r="22" spans="2:2" x14ac:dyDescent="0.4">
      <c r="B22" t="s">
        <v>367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40"/>
  <sheetViews>
    <sheetView topLeftCell="A17" zoomScale="130" zoomScaleNormal="130" workbookViewId="0">
      <selection activeCell="C39" sqref="C39"/>
    </sheetView>
  </sheetViews>
  <sheetFormatPr defaultColWidth="8.75" defaultRowHeight="13.5" x14ac:dyDescent="0.4"/>
  <cols>
    <col min="1" max="1" width="5" style="1" customWidth="1"/>
    <col min="2" max="2" width="10.25" style="1" customWidth="1"/>
    <col min="3" max="3" width="77.875" style="1" customWidth="1"/>
    <col min="4" max="16384" width="8.75" style="1"/>
  </cols>
  <sheetData>
    <row r="1" spans="2:3" ht="18" customHeight="1" x14ac:dyDescent="0.4">
      <c r="C1" s="19" t="s">
        <v>214</v>
      </c>
    </row>
    <row r="2" spans="2:3" ht="18" customHeight="1" x14ac:dyDescent="0.4">
      <c r="B2" s="225" t="s">
        <v>18</v>
      </c>
      <c r="C2" s="225"/>
    </row>
    <row r="3" spans="2:3" ht="18" customHeight="1" x14ac:dyDescent="0.4">
      <c r="B3" s="10" t="s">
        <v>100</v>
      </c>
      <c r="C3" s="9"/>
    </row>
    <row r="4" spans="2:3" ht="18" customHeight="1" x14ac:dyDescent="0.4">
      <c r="B4" s="10" t="s">
        <v>101</v>
      </c>
      <c r="C4" s="9"/>
    </row>
    <row r="5" spans="2:3" ht="18" customHeight="1" x14ac:dyDescent="0.4">
      <c r="B5" s="10" t="s">
        <v>19</v>
      </c>
      <c r="C5" s="9"/>
    </row>
    <row r="6" spans="2:3" ht="42" customHeight="1" x14ac:dyDescent="0.4">
      <c r="B6" s="10" t="s">
        <v>21</v>
      </c>
      <c r="C6" s="200"/>
    </row>
    <row r="7" spans="2:3" ht="18" customHeight="1" x14ac:dyDescent="0.4">
      <c r="B7" s="11" t="s">
        <v>102</v>
      </c>
      <c r="C7" s="6" t="s">
        <v>409</v>
      </c>
    </row>
    <row r="8" spans="2:3" ht="18" customHeight="1" x14ac:dyDescent="0.4">
      <c r="B8" s="22" t="s">
        <v>22</v>
      </c>
      <c r="C8" s="22" t="s">
        <v>103</v>
      </c>
    </row>
    <row r="9" spans="2:3" ht="18" customHeight="1" x14ac:dyDescent="0.4">
      <c r="B9" s="23"/>
      <c r="C9" s="20" t="s">
        <v>410</v>
      </c>
    </row>
    <row r="10" spans="2:3" ht="18" customHeight="1" x14ac:dyDescent="0.4">
      <c r="B10" s="23"/>
      <c r="C10" s="20" t="s">
        <v>412</v>
      </c>
    </row>
    <row r="11" spans="2:3" ht="18" customHeight="1" x14ac:dyDescent="0.4">
      <c r="B11" s="23"/>
      <c r="C11" s="20" t="s">
        <v>411</v>
      </c>
    </row>
    <row r="12" spans="2:3" ht="18" customHeight="1" x14ac:dyDescent="0.4">
      <c r="B12" s="23"/>
      <c r="C12" s="20" t="s">
        <v>413</v>
      </c>
    </row>
    <row r="13" spans="2:3" ht="18" customHeight="1" x14ac:dyDescent="0.4">
      <c r="B13" s="23"/>
      <c r="C13" s="23" t="s">
        <v>110</v>
      </c>
    </row>
    <row r="14" spans="2:3" ht="18" customHeight="1" x14ac:dyDescent="0.4">
      <c r="B14" s="23"/>
      <c r="C14" s="25" t="s">
        <v>414</v>
      </c>
    </row>
    <row r="15" spans="2:3" ht="18" customHeight="1" x14ac:dyDescent="0.4">
      <c r="B15" s="23"/>
      <c r="C15" s="25" t="s">
        <v>417</v>
      </c>
    </row>
    <row r="16" spans="2:3" ht="18" customHeight="1" x14ac:dyDescent="0.4">
      <c r="B16" s="23"/>
      <c r="C16" s="25" t="s">
        <v>416</v>
      </c>
    </row>
    <row r="17" spans="2:3" ht="18" customHeight="1" x14ac:dyDescent="0.4">
      <c r="B17" s="23"/>
      <c r="C17" s="23" t="s">
        <v>111</v>
      </c>
    </row>
    <row r="18" spans="2:3" ht="18" customHeight="1" x14ac:dyDescent="0.4">
      <c r="B18" s="23"/>
      <c r="C18" s="25" t="s">
        <v>414</v>
      </c>
    </row>
    <row r="19" spans="2:3" ht="18" customHeight="1" x14ac:dyDescent="0.4">
      <c r="B19" s="23"/>
      <c r="C19" s="25" t="s">
        <v>415</v>
      </c>
    </row>
    <row r="20" spans="2:3" ht="18" customHeight="1" x14ac:dyDescent="0.4">
      <c r="B20" s="23"/>
      <c r="C20" s="25" t="s">
        <v>416</v>
      </c>
    </row>
    <row r="21" spans="2:3" ht="18" customHeight="1" x14ac:dyDescent="0.4">
      <c r="B21" s="23"/>
      <c r="C21" s="23" t="s">
        <v>358</v>
      </c>
    </row>
    <row r="22" spans="2:3" ht="18" customHeight="1" x14ac:dyDescent="0.4">
      <c r="B22" s="23"/>
      <c r="C22" s="25" t="s">
        <v>414</v>
      </c>
    </row>
    <row r="23" spans="2:3" ht="18" customHeight="1" x14ac:dyDescent="0.4">
      <c r="B23" s="23"/>
      <c r="C23" s="25" t="s">
        <v>415</v>
      </c>
    </row>
    <row r="24" spans="2:3" ht="18" customHeight="1" x14ac:dyDescent="0.4">
      <c r="B24" s="23"/>
      <c r="C24" s="25" t="s">
        <v>416</v>
      </c>
    </row>
    <row r="25" spans="2:3" ht="18" customHeight="1" x14ac:dyDescent="0.4">
      <c r="B25" s="24"/>
      <c r="C25" s="24" t="s">
        <v>359</v>
      </c>
    </row>
    <row r="26" spans="2:3" ht="18" customHeight="1" x14ac:dyDescent="0.4">
      <c r="B26" s="23"/>
      <c r="C26" s="25" t="s">
        <v>414</v>
      </c>
    </row>
    <row r="27" spans="2:3" ht="18" customHeight="1" x14ac:dyDescent="0.4">
      <c r="B27" s="23"/>
      <c r="C27" s="25" t="s">
        <v>415</v>
      </c>
    </row>
    <row r="28" spans="2:3" ht="18" customHeight="1" x14ac:dyDescent="0.4">
      <c r="B28" s="23"/>
      <c r="C28" s="25" t="s">
        <v>416</v>
      </c>
    </row>
    <row r="29" spans="2:3" ht="18" customHeight="1" x14ac:dyDescent="0.4">
      <c r="B29" s="23"/>
      <c r="C29" s="24" t="s">
        <v>360</v>
      </c>
    </row>
    <row r="30" spans="2:3" ht="18" customHeight="1" x14ac:dyDescent="0.4">
      <c r="B30" s="23"/>
      <c r="C30" s="25"/>
    </row>
    <row r="31" spans="2:3" ht="18" customHeight="1" x14ac:dyDescent="0.4">
      <c r="B31" s="23"/>
      <c r="C31" s="25"/>
    </row>
    <row r="32" spans="2:3" ht="18" customHeight="1" x14ac:dyDescent="0.4">
      <c r="B32" s="23"/>
      <c r="C32" s="25"/>
    </row>
    <row r="33" spans="2:3" ht="18" customHeight="1" x14ac:dyDescent="0.4">
      <c r="B33" s="23"/>
      <c r="C33" s="25"/>
    </row>
    <row r="34" spans="2:3" ht="18" customHeight="1" x14ac:dyDescent="0.4">
      <c r="B34" s="24"/>
      <c r="C34" s="24" t="s">
        <v>441</v>
      </c>
    </row>
    <row r="35" spans="2:3" ht="18" customHeight="1" x14ac:dyDescent="0.4">
      <c r="B35" s="24"/>
      <c r="C35" s="21" t="s">
        <v>418</v>
      </c>
    </row>
    <row r="36" spans="2:3" ht="18" customHeight="1" x14ac:dyDescent="0.4">
      <c r="B36" s="24"/>
      <c r="C36" s="21" t="s">
        <v>112</v>
      </c>
    </row>
    <row r="37" spans="2:3" ht="18" customHeight="1" x14ac:dyDescent="0.4">
      <c r="B37" s="24"/>
      <c r="C37" s="21"/>
    </row>
    <row r="38" spans="2:3" ht="18" customHeight="1" x14ac:dyDescent="0.4">
      <c r="B38" s="24"/>
      <c r="C38" s="24" t="s">
        <v>442</v>
      </c>
    </row>
    <row r="39" spans="2:3" ht="18" customHeight="1" x14ac:dyDescent="0.4">
      <c r="B39" s="12"/>
      <c r="C39" s="7"/>
    </row>
    <row r="40" spans="2:3" ht="18" customHeight="1" x14ac:dyDescent="0.4">
      <c r="B40" s="1" t="s">
        <v>16</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D8A0-7399-40FD-8FAB-BA232833036D}">
  <sheetPr>
    <pageSetUpPr fitToPage="1"/>
  </sheetPr>
  <dimension ref="A1:N58"/>
  <sheetViews>
    <sheetView tabSelected="1" topLeftCell="A3" zoomScale="115" zoomScaleNormal="115" workbookViewId="0">
      <selection activeCell="K46" sqref="K46"/>
    </sheetView>
  </sheetViews>
  <sheetFormatPr defaultColWidth="8.75" defaultRowHeight="14.45" customHeight="1" x14ac:dyDescent="0.4"/>
  <cols>
    <col min="1" max="1" width="2.875" style="1" customWidth="1"/>
    <col min="2" max="2" width="8.75" style="1"/>
    <col min="3" max="3" width="12.25" style="1" customWidth="1"/>
    <col min="4" max="4" width="10.625" style="1" customWidth="1"/>
    <col min="5" max="5" width="22" style="1" customWidth="1"/>
    <col min="6" max="6" width="8.875" style="1" bestFit="1" customWidth="1"/>
    <col min="7" max="7" width="3.25" style="1" customWidth="1"/>
    <col min="8" max="8" width="4.75" style="1" customWidth="1"/>
    <col min="9" max="9" width="8.875" style="1" bestFit="1" customWidth="1"/>
    <col min="10" max="10" width="3.25" style="1" customWidth="1"/>
    <col min="11" max="11" width="4.75" style="1" customWidth="1"/>
    <col min="12" max="12" width="8.875" style="1" bestFit="1" customWidth="1"/>
    <col min="13" max="13" width="4.75" style="1" customWidth="1"/>
    <col min="14" max="16384" width="8.75" style="1"/>
  </cols>
  <sheetData>
    <row r="1" spans="1:13" ht="14.45" customHeight="1" x14ac:dyDescent="0.4">
      <c r="M1" s="19" t="s">
        <v>215</v>
      </c>
    </row>
    <row r="3" spans="1:13" ht="14.45" customHeight="1" x14ac:dyDescent="0.4">
      <c r="B3" s="232" t="s">
        <v>123</v>
      </c>
      <c r="C3" s="232"/>
      <c r="D3" s="232"/>
      <c r="E3" s="232"/>
      <c r="F3" s="232"/>
      <c r="G3" s="232"/>
      <c r="H3" s="232"/>
      <c r="I3" s="232"/>
      <c r="J3" s="232"/>
      <c r="K3" s="232"/>
      <c r="L3" s="232"/>
      <c r="M3" s="232"/>
    </row>
    <row r="4" spans="1:13" ht="14.45" customHeight="1" x14ac:dyDescent="0.4">
      <c r="B4" s="42"/>
      <c r="C4" s="42"/>
      <c r="D4" s="42"/>
      <c r="E4" s="42"/>
      <c r="F4" s="42"/>
      <c r="G4" s="42"/>
      <c r="H4" s="42"/>
      <c r="I4" s="42"/>
      <c r="J4" s="42"/>
      <c r="K4" s="42"/>
      <c r="L4" s="42"/>
      <c r="M4" s="42"/>
    </row>
    <row r="5" spans="1:13" ht="14.45" customHeight="1" x14ac:dyDescent="0.4">
      <c r="B5" s="2"/>
      <c r="C5" s="43"/>
      <c r="D5" s="2"/>
      <c r="E5" s="2"/>
      <c r="F5" s="2"/>
      <c r="G5" s="233" t="s">
        <v>117</v>
      </c>
      <c r="H5" s="234"/>
      <c r="I5" s="234"/>
      <c r="J5" s="234"/>
      <c r="K5" s="234"/>
      <c r="L5" s="234"/>
      <c r="M5" s="235"/>
    </row>
    <row r="6" spans="1:13" ht="14.45" customHeight="1" x14ac:dyDescent="0.4">
      <c r="B6" s="2"/>
      <c r="C6" s="2"/>
      <c r="D6" s="2"/>
      <c r="E6" s="2"/>
      <c r="F6" s="2"/>
      <c r="G6" s="233"/>
      <c r="H6" s="234"/>
      <c r="I6" s="234"/>
      <c r="J6" s="234"/>
      <c r="K6" s="234"/>
      <c r="L6" s="234"/>
      <c r="M6" s="235"/>
    </row>
    <row r="7" spans="1:13" ht="14.45" customHeight="1" x14ac:dyDescent="0.4">
      <c r="B7" s="2"/>
      <c r="C7" s="2"/>
      <c r="D7" s="2"/>
      <c r="E7" s="2"/>
      <c r="F7" s="2"/>
      <c r="G7" s="36"/>
      <c r="H7" s="36"/>
      <c r="I7" s="36"/>
      <c r="J7" s="36"/>
      <c r="K7" s="36"/>
      <c r="L7" s="36"/>
      <c r="M7" s="36"/>
    </row>
    <row r="8" spans="1:13" ht="13.5" x14ac:dyDescent="0.4">
      <c r="B8" s="84" t="s">
        <v>118</v>
      </c>
      <c r="C8" s="85"/>
      <c r="D8" s="5"/>
      <c r="E8" s="84" t="s">
        <v>379</v>
      </c>
      <c r="F8" s="85"/>
      <c r="G8" s="85"/>
      <c r="H8" s="85"/>
      <c r="I8" s="85"/>
      <c r="J8" s="5"/>
      <c r="K8" s="237">
        <f>K14</f>
        <v>0</v>
      </c>
      <c r="L8" s="238"/>
      <c r="M8" s="5" t="s">
        <v>1</v>
      </c>
    </row>
    <row r="9" spans="1:13" ht="13.5" x14ac:dyDescent="0.4">
      <c r="B9" s="84" t="s">
        <v>119</v>
      </c>
      <c r="C9" s="85"/>
      <c r="D9" s="5"/>
      <c r="E9" s="1" t="s">
        <v>127</v>
      </c>
      <c r="K9" s="237"/>
      <c r="L9" s="238"/>
      <c r="M9" s="5" t="s">
        <v>1</v>
      </c>
    </row>
    <row r="10" spans="1:13" ht="13.5" x14ac:dyDescent="0.4">
      <c r="B10" s="84" t="s">
        <v>124</v>
      </c>
      <c r="C10" s="85"/>
      <c r="D10" s="5"/>
      <c r="E10" s="84" t="s">
        <v>125</v>
      </c>
      <c r="F10" s="85"/>
      <c r="G10" s="85"/>
      <c r="H10" s="85"/>
      <c r="I10" s="85"/>
      <c r="J10" s="5"/>
      <c r="K10" s="237">
        <f>別3!K8-別3!K9</f>
        <v>0</v>
      </c>
      <c r="L10" s="238"/>
      <c r="M10" s="5" t="s">
        <v>1</v>
      </c>
    </row>
    <row r="11" spans="1:13" ht="13.5" x14ac:dyDescent="0.4">
      <c r="B11" s="84" t="s">
        <v>372</v>
      </c>
      <c r="C11" s="85"/>
      <c r="D11" s="5"/>
      <c r="E11" s="84" t="s">
        <v>380</v>
      </c>
      <c r="F11" s="85"/>
      <c r="G11" s="85"/>
      <c r="H11" s="85"/>
      <c r="I11" s="85"/>
      <c r="J11" s="5"/>
      <c r="K11" s="237">
        <f>K10</f>
        <v>0</v>
      </c>
      <c r="L11" s="238"/>
      <c r="M11" s="5" t="s">
        <v>1</v>
      </c>
    </row>
    <row r="12" spans="1:13" ht="14.45" customHeight="1" x14ac:dyDescent="0.4">
      <c r="B12" s="2"/>
      <c r="C12" s="2"/>
      <c r="D12" s="2"/>
      <c r="E12" s="2"/>
      <c r="F12" s="2"/>
      <c r="G12" s="36"/>
      <c r="H12" s="36"/>
      <c r="I12" s="36"/>
      <c r="J12" s="36"/>
      <c r="K12" s="44"/>
      <c r="L12" s="44"/>
      <c r="M12" s="44"/>
    </row>
    <row r="13" spans="1:13" ht="14.45" customHeight="1" thickBot="1" x14ac:dyDescent="0.45">
      <c r="B13" s="86" t="s">
        <v>126</v>
      </c>
      <c r="C13" s="2"/>
      <c r="D13" s="2"/>
      <c r="E13" s="2"/>
      <c r="F13" s="2"/>
      <c r="G13" s="2"/>
      <c r="H13" s="2"/>
      <c r="I13" s="236"/>
      <c r="J13" s="236"/>
      <c r="K13" s="45"/>
      <c r="L13" s="236" t="s">
        <v>66</v>
      </c>
      <c r="M13" s="236"/>
    </row>
    <row r="14" spans="1:13" ht="27.6" customHeight="1" thickTop="1" thickBot="1" x14ac:dyDescent="0.45">
      <c r="B14" s="227" t="s">
        <v>67</v>
      </c>
      <c r="C14" s="228"/>
      <c r="D14" s="228"/>
      <c r="E14" s="228"/>
      <c r="F14" s="228"/>
      <c r="G14" s="228"/>
      <c r="H14" s="228"/>
      <c r="I14" s="228"/>
      <c r="J14" s="229"/>
      <c r="K14" s="230">
        <f>K23+K35+K44+K53</f>
        <v>0</v>
      </c>
      <c r="L14" s="230"/>
      <c r="M14" s="231"/>
    </row>
    <row r="15" spans="1:13" ht="14.45" customHeight="1" thickBot="1" x14ac:dyDescent="0.45">
      <c r="B15" s="46"/>
      <c r="C15" s="47" t="s">
        <v>2</v>
      </c>
      <c r="D15" s="48" t="s">
        <v>6</v>
      </c>
      <c r="E15" s="251" t="s">
        <v>68</v>
      </c>
      <c r="F15" s="252"/>
      <c r="G15" s="252"/>
      <c r="H15" s="252"/>
      <c r="I15" s="252"/>
      <c r="J15" s="252"/>
      <c r="K15" s="252"/>
      <c r="L15" s="252"/>
      <c r="M15" s="253"/>
    </row>
    <row r="16" spans="1:13" ht="14.45" customHeight="1" thickBot="1" x14ac:dyDescent="0.45">
      <c r="A16" s="49"/>
      <c r="B16" s="50"/>
      <c r="C16" s="51"/>
      <c r="D16" s="52" t="s">
        <v>69</v>
      </c>
      <c r="E16" s="52" t="s">
        <v>70</v>
      </c>
      <c r="F16" s="52" t="s">
        <v>71</v>
      </c>
      <c r="G16" s="53" t="s">
        <v>3</v>
      </c>
      <c r="H16" s="53" t="s">
        <v>5</v>
      </c>
      <c r="I16" s="54" t="s">
        <v>444</v>
      </c>
      <c r="J16" s="53" t="s">
        <v>3</v>
      </c>
      <c r="K16" s="53" t="s">
        <v>5</v>
      </c>
      <c r="L16" s="52" t="s">
        <v>106</v>
      </c>
      <c r="M16" s="55" t="s">
        <v>3</v>
      </c>
    </row>
    <row r="17" spans="2:14" ht="14.45" customHeight="1" x14ac:dyDescent="0.4">
      <c r="B17" s="239" t="s">
        <v>370</v>
      </c>
      <c r="C17" s="77"/>
      <c r="D17" s="60">
        <f>F17*I17*L17</f>
        <v>0</v>
      </c>
      <c r="E17" s="73"/>
      <c r="F17" s="60"/>
      <c r="G17" s="61"/>
      <c r="H17" s="62" t="s">
        <v>5</v>
      </c>
      <c r="I17" s="63"/>
      <c r="J17" s="64"/>
      <c r="K17" s="62" t="s">
        <v>5</v>
      </c>
      <c r="L17" s="60"/>
      <c r="M17" s="65"/>
    </row>
    <row r="18" spans="2:14" ht="14.45" customHeight="1" x14ac:dyDescent="0.4">
      <c r="B18" s="240"/>
      <c r="C18" s="202"/>
      <c r="D18" s="66">
        <f>F18*I18*L18</f>
        <v>0</v>
      </c>
      <c r="E18" s="203"/>
      <c r="F18" s="66"/>
      <c r="G18" s="204"/>
      <c r="H18" s="67" t="s">
        <v>5</v>
      </c>
      <c r="I18" s="205"/>
      <c r="J18" s="206"/>
      <c r="K18" s="67" t="s">
        <v>5</v>
      </c>
      <c r="L18" s="66"/>
      <c r="M18" s="207"/>
    </row>
    <row r="19" spans="2:14" ht="14.45" customHeight="1" x14ac:dyDescent="0.4">
      <c r="B19" s="240"/>
      <c r="C19" s="77"/>
      <c r="D19" s="60">
        <f>F19*I19*L19</f>
        <v>0</v>
      </c>
      <c r="E19" s="73"/>
      <c r="F19" s="60"/>
      <c r="G19" s="61"/>
      <c r="H19" s="62" t="s">
        <v>5</v>
      </c>
      <c r="I19" s="63"/>
      <c r="J19" s="64"/>
      <c r="K19" s="62" t="s">
        <v>5</v>
      </c>
      <c r="L19" s="60"/>
      <c r="M19" s="65"/>
    </row>
    <row r="20" spans="2:14" ht="14.45" customHeight="1" x14ac:dyDescent="0.4">
      <c r="B20" s="240"/>
      <c r="C20" s="208"/>
      <c r="D20" s="76">
        <f>F20*I20*L20</f>
        <v>0</v>
      </c>
      <c r="E20" s="209"/>
      <c r="F20" s="210"/>
      <c r="G20" s="211"/>
      <c r="H20" s="197" t="s">
        <v>5</v>
      </c>
      <c r="I20" s="212"/>
      <c r="J20" s="213"/>
      <c r="K20" s="197" t="s">
        <v>5</v>
      </c>
      <c r="L20" s="210"/>
      <c r="M20" s="214"/>
    </row>
    <row r="21" spans="2:14" ht="14.45" customHeight="1" x14ac:dyDescent="0.4">
      <c r="B21" s="240"/>
      <c r="C21" s="77"/>
      <c r="D21" s="60">
        <f t="shared" ref="D21:D22" si="0">500*I21*L21</f>
        <v>0</v>
      </c>
      <c r="E21" s="60"/>
      <c r="F21" s="60"/>
      <c r="G21" s="61"/>
      <c r="H21" s="62" t="s">
        <v>5</v>
      </c>
      <c r="I21" s="63"/>
      <c r="J21" s="64"/>
      <c r="K21" s="62" t="s">
        <v>5</v>
      </c>
      <c r="L21" s="60"/>
      <c r="M21" s="65"/>
    </row>
    <row r="22" spans="2:14" ht="14.45" customHeight="1" x14ac:dyDescent="0.4">
      <c r="B22" s="240"/>
      <c r="C22" s="77"/>
      <c r="D22" s="60">
        <f t="shared" si="0"/>
        <v>0</v>
      </c>
      <c r="E22" s="60"/>
      <c r="F22" s="60"/>
      <c r="G22" s="61"/>
      <c r="H22" s="62" t="s">
        <v>5</v>
      </c>
      <c r="I22" s="63"/>
      <c r="J22" s="64"/>
      <c r="K22" s="62" t="s">
        <v>5</v>
      </c>
      <c r="L22" s="60"/>
      <c r="M22" s="65"/>
    </row>
    <row r="23" spans="2:14" ht="14.45" customHeight="1" x14ac:dyDescent="0.4">
      <c r="B23" s="240"/>
      <c r="C23" s="242" t="s">
        <v>6</v>
      </c>
      <c r="D23" s="244">
        <f>SUM(D16:D22)</f>
        <v>0</v>
      </c>
      <c r="E23" s="246" t="s">
        <v>81</v>
      </c>
      <c r="F23" s="246"/>
      <c r="G23" s="246"/>
      <c r="H23" s="248" t="s">
        <v>78</v>
      </c>
      <c r="I23" s="248"/>
      <c r="J23" s="248"/>
      <c r="K23" s="254">
        <f>ROUNDDOWN(D23,-3)</f>
        <v>0</v>
      </c>
      <c r="L23" s="254">
        <f>ROUNDDOWN(K23,-3)</f>
        <v>0</v>
      </c>
      <c r="M23" s="255">
        <f>ROUNDDOWN(L23,-3)</f>
        <v>0</v>
      </c>
      <c r="N23" s="79"/>
    </row>
    <row r="24" spans="2:14" ht="14.45" customHeight="1" thickBot="1" x14ac:dyDescent="0.45">
      <c r="B24" s="241"/>
      <c r="C24" s="243"/>
      <c r="D24" s="245"/>
      <c r="E24" s="247"/>
      <c r="F24" s="247"/>
      <c r="G24" s="247"/>
      <c r="H24" s="249"/>
      <c r="I24" s="249"/>
      <c r="J24" s="249"/>
      <c r="K24" s="256">
        <f>ROUNDDOWN(J24,-3)</f>
        <v>0</v>
      </c>
      <c r="L24" s="256">
        <f>ROUNDDOWN(K24,-3)</f>
        <v>0</v>
      </c>
      <c r="M24" s="257">
        <f>ROUNDDOWN(L24,-3)</f>
        <v>0</v>
      </c>
    </row>
    <row r="25" spans="2:14" ht="14.45" customHeight="1" x14ac:dyDescent="0.4">
      <c r="B25" s="267" t="s">
        <v>363</v>
      </c>
      <c r="C25" s="196"/>
      <c r="D25" s="56">
        <f>F25*I25*L25</f>
        <v>0</v>
      </c>
      <c r="E25" s="74"/>
      <c r="F25" s="56"/>
      <c r="G25" s="57"/>
      <c r="H25" s="58" t="s">
        <v>104</v>
      </c>
      <c r="I25" s="56"/>
      <c r="J25" s="57"/>
      <c r="K25" s="58" t="s">
        <v>104</v>
      </c>
      <c r="L25" s="56"/>
      <c r="M25" s="68"/>
    </row>
    <row r="26" spans="2:14" ht="14.45" customHeight="1" x14ac:dyDescent="0.4">
      <c r="B26" s="268"/>
      <c r="C26" s="195"/>
      <c r="D26" s="60">
        <f>F26*I26*L26</f>
        <v>0</v>
      </c>
      <c r="E26" s="75"/>
      <c r="F26" s="60"/>
      <c r="G26" s="61"/>
      <c r="H26" s="62" t="s">
        <v>104</v>
      </c>
      <c r="I26" s="60"/>
      <c r="J26" s="61"/>
      <c r="K26" s="62" t="s">
        <v>104</v>
      </c>
      <c r="L26" s="60"/>
      <c r="M26" s="69"/>
    </row>
    <row r="27" spans="2:14" ht="14.45" customHeight="1" x14ac:dyDescent="0.4">
      <c r="B27" s="268"/>
      <c r="C27" s="195"/>
      <c r="D27" s="60">
        <f>F27*I27*L27</f>
        <v>0</v>
      </c>
      <c r="E27" s="75"/>
      <c r="F27" s="60"/>
      <c r="G27" s="61"/>
      <c r="H27" s="62" t="s">
        <v>5</v>
      </c>
      <c r="I27" s="60"/>
      <c r="J27" s="61"/>
      <c r="K27" s="62" t="s">
        <v>5</v>
      </c>
      <c r="L27" s="60"/>
      <c r="M27" s="69"/>
    </row>
    <row r="28" spans="2:14" ht="14.45" customHeight="1" x14ac:dyDescent="0.4">
      <c r="B28" s="268"/>
      <c r="C28" s="195"/>
      <c r="D28" s="60">
        <f t="shared" ref="D28:D31" si="1">F28*I28*L28</f>
        <v>0</v>
      </c>
      <c r="E28" s="75"/>
      <c r="F28" s="60"/>
      <c r="G28" s="61"/>
      <c r="H28" s="62" t="s">
        <v>5</v>
      </c>
      <c r="I28" s="60"/>
      <c r="J28" s="61"/>
      <c r="K28" s="62" t="s">
        <v>5</v>
      </c>
      <c r="L28" s="60"/>
      <c r="M28" s="69"/>
    </row>
    <row r="29" spans="2:14" ht="14.45" customHeight="1" x14ac:dyDescent="0.4">
      <c r="B29" s="268"/>
      <c r="C29" s="195"/>
      <c r="D29" s="60">
        <f t="shared" si="1"/>
        <v>0</v>
      </c>
      <c r="E29" s="75"/>
      <c r="F29" s="60"/>
      <c r="G29" s="61"/>
      <c r="H29" s="62" t="s">
        <v>5</v>
      </c>
      <c r="I29" s="60"/>
      <c r="J29" s="61"/>
      <c r="K29" s="62" t="s">
        <v>5</v>
      </c>
      <c r="L29" s="60"/>
      <c r="M29" s="69"/>
    </row>
    <row r="30" spans="2:14" ht="14.45" customHeight="1" x14ac:dyDescent="0.4">
      <c r="B30" s="268"/>
      <c r="C30" s="195"/>
      <c r="D30" s="60">
        <f t="shared" si="1"/>
        <v>0</v>
      </c>
      <c r="E30" s="75"/>
      <c r="F30" s="60"/>
      <c r="G30" s="61"/>
      <c r="H30" s="62" t="s">
        <v>5</v>
      </c>
      <c r="I30" s="60"/>
      <c r="J30" s="61"/>
      <c r="K30" s="62" t="s">
        <v>5</v>
      </c>
      <c r="L30" s="60"/>
      <c r="M30" s="69"/>
    </row>
    <row r="31" spans="2:14" ht="14.45" customHeight="1" x14ac:dyDescent="0.4">
      <c r="B31" s="268"/>
      <c r="C31" s="194"/>
      <c r="D31" s="60">
        <f t="shared" si="1"/>
        <v>0</v>
      </c>
      <c r="E31" s="75"/>
      <c r="F31" s="60"/>
      <c r="G31" s="61"/>
      <c r="H31" s="62" t="s">
        <v>5</v>
      </c>
      <c r="I31" s="60"/>
      <c r="J31" s="61"/>
      <c r="K31" s="67" t="s">
        <v>5</v>
      </c>
      <c r="L31" s="66"/>
      <c r="M31" s="70"/>
    </row>
    <row r="32" spans="2:14" ht="14.45" customHeight="1" x14ac:dyDescent="0.4">
      <c r="B32" s="268"/>
      <c r="C32" s="270" t="s">
        <v>6</v>
      </c>
      <c r="D32" s="272">
        <f>SUM(D25:D31)</f>
        <v>0</v>
      </c>
      <c r="E32" s="246" t="s">
        <v>81</v>
      </c>
      <c r="F32" s="246"/>
      <c r="G32" s="246"/>
      <c r="H32" s="248" t="s">
        <v>79</v>
      </c>
      <c r="I32" s="248"/>
      <c r="J32" s="248"/>
      <c r="K32" s="244">
        <f>ROUNDDOWN(D32,-3)</f>
        <v>0</v>
      </c>
      <c r="L32" s="244">
        <f>ROUNDDOWN(K32,-3)</f>
        <v>0</v>
      </c>
      <c r="M32" s="265">
        <f>ROUNDDOWN(L32,-3)</f>
        <v>0</v>
      </c>
    </row>
    <row r="33" spans="2:13" ht="14.45" customHeight="1" x14ac:dyDescent="0.4">
      <c r="B33" s="268"/>
      <c r="C33" s="271"/>
      <c r="D33" s="273"/>
      <c r="E33" s="246"/>
      <c r="F33" s="246"/>
      <c r="G33" s="246"/>
      <c r="H33" s="248"/>
      <c r="I33" s="248"/>
      <c r="J33" s="248"/>
      <c r="K33" s="244">
        <f>ROUNDDOWN(J33,-3)</f>
        <v>0</v>
      </c>
      <c r="L33" s="244">
        <f>ROUNDDOWN(K33,-3)</f>
        <v>0</v>
      </c>
      <c r="M33" s="265">
        <f>ROUNDDOWN(L33,-3)</f>
        <v>0</v>
      </c>
    </row>
    <row r="34" spans="2:13" ht="14.45" customHeight="1" x14ac:dyDescent="0.4">
      <c r="B34" s="268"/>
      <c r="C34" s="278"/>
      <c r="D34" s="279"/>
      <c r="E34" s="284" t="s">
        <v>77</v>
      </c>
      <c r="F34" s="284"/>
      <c r="G34" s="284"/>
      <c r="H34" s="284"/>
      <c r="I34" s="284"/>
      <c r="J34" s="284"/>
      <c r="K34" s="285">
        <f>K23*0.2</f>
        <v>0</v>
      </c>
      <c r="L34" s="285"/>
      <c r="M34" s="286"/>
    </row>
    <row r="35" spans="2:13" ht="14.45" customHeight="1" x14ac:dyDescent="0.4">
      <c r="B35" s="268"/>
      <c r="C35" s="280"/>
      <c r="D35" s="281"/>
      <c r="E35" s="250" t="s">
        <v>82</v>
      </c>
      <c r="F35" s="250"/>
      <c r="G35" s="250"/>
      <c r="H35" s="250"/>
      <c r="I35" s="250"/>
      <c r="J35" s="250"/>
      <c r="K35" s="258">
        <f>MIN(K32,K34)</f>
        <v>0</v>
      </c>
      <c r="L35" s="259"/>
      <c r="M35" s="260"/>
    </row>
    <row r="36" spans="2:13" ht="14.45" customHeight="1" thickBot="1" x14ac:dyDescent="0.45">
      <c r="B36" s="269"/>
      <c r="C36" s="282"/>
      <c r="D36" s="283"/>
      <c r="E36" s="261" t="s">
        <v>80</v>
      </c>
      <c r="F36" s="261"/>
      <c r="G36" s="261"/>
      <c r="H36" s="261"/>
      <c r="I36" s="261"/>
      <c r="J36" s="261"/>
      <c r="K36" s="262" t="str">
        <f>IF(K32&lt;=K34,"OK","NG")</f>
        <v>OK</v>
      </c>
      <c r="L36" s="263"/>
      <c r="M36" s="264"/>
    </row>
    <row r="37" spans="2:13" ht="14.45" customHeight="1" x14ac:dyDescent="0.4">
      <c r="B37" s="274" t="s">
        <v>371</v>
      </c>
      <c r="C37" s="57"/>
      <c r="D37" s="56">
        <f t="shared" ref="D37:D40" si="2">F37*I37*L37</f>
        <v>0</v>
      </c>
      <c r="E37" s="74"/>
      <c r="F37" s="56"/>
      <c r="G37" s="57"/>
      <c r="H37" s="58" t="s">
        <v>5</v>
      </c>
      <c r="I37" s="56"/>
      <c r="J37" s="57"/>
      <c r="K37" s="58" t="s">
        <v>5</v>
      </c>
      <c r="L37" s="56"/>
      <c r="M37" s="68"/>
    </row>
    <row r="38" spans="2:13" ht="14.45" customHeight="1" x14ac:dyDescent="0.4">
      <c r="B38" s="275"/>
      <c r="C38" s="61"/>
      <c r="D38" s="60">
        <f t="shared" si="2"/>
        <v>0</v>
      </c>
      <c r="E38" s="75"/>
      <c r="F38" s="60"/>
      <c r="G38" s="61"/>
      <c r="H38" s="62" t="s">
        <v>5</v>
      </c>
      <c r="I38" s="60"/>
      <c r="J38" s="61"/>
      <c r="K38" s="62" t="s">
        <v>5</v>
      </c>
      <c r="L38" s="60"/>
      <c r="M38" s="69"/>
    </row>
    <row r="39" spans="2:13" ht="14.45" customHeight="1" x14ac:dyDescent="0.4">
      <c r="B39" s="275"/>
      <c r="C39" s="61"/>
      <c r="D39" s="60">
        <f t="shared" si="2"/>
        <v>0</v>
      </c>
      <c r="E39" s="75"/>
      <c r="F39" s="60"/>
      <c r="G39" s="61"/>
      <c r="H39" s="62" t="s">
        <v>5</v>
      </c>
      <c r="I39" s="60"/>
      <c r="J39" s="61"/>
      <c r="K39" s="62" t="s">
        <v>5</v>
      </c>
      <c r="L39" s="60"/>
      <c r="M39" s="69"/>
    </row>
    <row r="40" spans="2:13" ht="14.45" customHeight="1" x14ac:dyDescent="0.4">
      <c r="B40" s="275"/>
      <c r="C40" s="61"/>
      <c r="D40" s="60">
        <f t="shared" si="2"/>
        <v>0</v>
      </c>
      <c r="E40" s="75"/>
      <c r="F40" s="60"/>
      <c r="G40" s="61"/>
      <c r="H40" s="62" t="s">
        <v>5</v>
      </c>
      <c r="I40" s="60"/>
      <c r="J40" s="61"/>
      <c r="K40" s="62" t="s">
        <v>5</v>
      </c>
      <c r="L40" s="60"/>
      <c r="M40" s="69"/>
    </row>
    <row r="41" spans="2:13" ht="14.45" customHeight="1" x14ac:dyDescent="0.4">
      <c r="B41" s="275"/>
      <c r="C41" s="242" t="s">
        <v>6</v>
      </c>
      <c r="D41" s="244">
        <f>SUM(D37:D40)</f>
        <v>0</v>
      </c>
      <c r="E41" s="277" t="s">
        <v>81</v>
      </c>
      <c r="F41" s="277"/>
      <c r="G41" s="277"/>
      <c r="H41" s="248" t="s">
        <v>108</v>
      </c>
      <c r="I41" s="248"/>
      <c r="J41" s="248"/>
      <c r="K41" s="244">
        <f>ROUNDDOWN(D41,-3)</f>
        <v>0</v>
      </c>
      <c r="L41" s="244">
        <f>ROUNDDOWN(K41,-3)</f>
        <v>0</v>
      </c>
      <c r="M41" s="265">
        <f>ROUNDDOWN(L41,-3)</f>
        <v>0</v>
      </c>
    </row>
    <row r="42" spans="2:13" ht="14.45" customHeight="1" x14ac:dyDescent="0.4">
      <c r="B42" s="275"/>
      <c r="C42" s="242"/>
      <c r="D42" s="244"/>
      <c r="E42" s="277"/>
      <c r="F42" s="277"/>
      <c r="G42" s="277"/>
      <c r="H42" s="248"/>
      <c r="I42" s="248"/>
      <c r="J42" s="248"/>
      <c r="K42" s="244">
        <f>ROUNDDOWN(J42,-3)</f>
        <v>0</v>
      </c>
      <c r="L42" s="244">
        <f>ROUNDDOWN(K42,-3)</f>
        <v>0</v>
      </c>
      <c r="M42" s="265">
        <f>ROUNDDOWN(L42,-3)</f>
        <v>0</v>
      </c>
    </row>
    <row r="43" spans="2:13" ht="14.45" customHeight="1" x14ac:dyDescent="0.4">
      <c r="B43" s="275"/>
      <c r="C43" s="270"/>
      <c r="D43" s="272"/>
      <c r="E43" s="284" t="s">
        <v>77</v>
      </c>
      <c r="F43" s="284"/>
      <c r="G43" s="284"/>
      <c r="H43" s="284"/>
      <c r="I43" s="284"/>
      <c r="J43" s="284"/>
      <c r="K43" s="285">
        <f>K23*0.2</f>
        <v>0</v>
      </c>
      <c r="L43" s="285"/>
      <c r="M43" s="286"/>
    </row>
    <row r="44" spans="2:13" ht="13.5" x14ac:dyDescent="0.4">
      <c r="B44" s="275"/>
      <c r="C44" s="270"/>
      <c r="D44" s="272"/>
      <c r="E44" s="250" t="s">
        <v>109</v>
      </c>
      <c r="F44" s="250"/>
      <c r="G44" s="250"/>
      <c r="H44" s="250"/>
      <c r="I44" s="250"/>
      <c r="J44" s="250"/>
      <c r="K44" s="258">
        <f>MIN(K41,K43)</f>
        <v>0</v>
      </c>
      <c r="L44" s="259"/>
      <c r="M44" s="260"/>
    </row>
    <row r="45" spans="2:13" ht="14.45" customHeight="1" thickBot="1" x14ac:dyDescent="0.45">
      <c r="B45" s="276"/>
      <c r="C45" s="243"/>
      <c r="D45" s="245"/>
      <c r="E45" s="266" t="s">
        <v>74</v>
      </c>
      <c r="F45" s="266"/>
      <c r="G45" s="266"/>
      <c r="H45" s="266"/>
      <c r="I45" s="266"/>
      <c r="J45" s="266"/>
      <c r="K45" s="262" t="str">
        <f>IF(K41&lt;=K43,"OK","NG")</f>
        <v>OK</v>
      </c>
      <c r="L45" s="263"/>
      <c r="M45" s="264"/>
    </row>
    <row r="46" spans="2:13" ht="14.45" customHeight="1" x14ac:dyDescent="0.4">
      <c r="B46" s="274" t="s">
        <v>350</v>
      </c>
      <c r="C46" s="74"/>
      <c r="D46" s="56">
        <f>F46*I46*L46</f>
        <v>0</v>
      </c>
      <c r="E46" s="74"/>
      <c r="F46" s="56"/>
      <c r="G46" s="57"/>
      <c r="H46" s="58" t="s">
        <v>5</v>
      </c>
      <c r="I46" s="56"/>
      <c r="J46" s="57"/>
      <c r="K46" s="58" t="s">
        <v>5</v>
      </c>
      <c r="L46" s="56"/>
      <c r="M46" s="68"/>
    </row>
    <row r="47" spans="2:13" ht="14.45" customHeight="1" x14ac:dyDescent="0.4">
      <c r="B47" s="275"/>
      <c r="C47" s="75"/>
      <c r="D47" s="60">
        <f t="shared" ref="D47:D49" si="3">F47*I47*L47</f>
        <v>0</v>
      </c>
      <c r="E47" s="75"/>
      <c r="F47" s="60"/>
      <c r="G47" s="61"/>
      <c r="H47" s="62" t="s">
        <v>5</v>
      </c>
      <c r="I47" s="60"/>
      <c r="J47" s="61"/>
      <c r="K47" s="62" t="s">
        <v>5</v>
      </c>
      <c r="L47" s="60"/>
      <c r="M47" s="69"/>
    </row>
    <row r="48" spans="2:13" ht="14.45" customHeight="1" x14ac:dyDescent="0.4">
      <c r="B48" s="275"/>
      <c r="C48" s="75"/>
      <c r="D48" s="60">
        <f t="shared" si="3"/>
        <v>0</v>
      </c>
      <c r="E48" s="75"/>
      <c r="F48" s="60"/>
      <c r="G48" s="61"/>
      <c r="H48" s="62" t="s">
        <v>5</v>
      </c>
      <c r="I48" s="60"/>
      <c r="J48" s="61"/>
      <c r="K48" s="62" t="s">
        <v>5</v>
      </c>
      <c r="L48" s="60"/>
      <c r="M48" s="69"/>
    </row>
    <row r="49" spans="2:13" ht="14.45" customHeight="1" x14ac:dyDescent="0.4">
      <c r="B49" s="275"/>
      <c r="C49" s="75"/>
      <c r="D49" s="60">
        <f t="shared" si="3"/>
        <v>0</v>
      </c>
      <c r="E49" s="75"/>
      <c r="F49" s="60"/>
      <c r="G49" s="61"/>
      <c r="H49" s="62" t="s">
        <v>5</v>
      </c>
      <c r="I49" s="60"/>
      <c r="J49" s="61"/>
      <c r="K49" s="62" t="s">
        <v>5</v>
      </c>
      <c r="L49" s="60"/>
      <c r="M49" s="69"/>
    </row>
    <row r="50" spans="2:13" ht="14.45" customHeight="1" x14ac:dyDescent="0.4">
      <c r="B50" s="275"/>
      <c r="C50" s="242" t="s">
        <v>6</v>
      </c>
      <c r="D50" s="244">
        <f>SUM(D46:D49)</f>
        <v>0</v>
      </c>
      <c r="E50" s="277" t="s">
        <v>115</v>
      </c>
      <c r="F50" s="277"/>
      <c r="G50" s="277"/>
      <c r="H50" s="248" t="s">
        <v>108</v>
      </c>
      <c r="I50" s="248"/>
      <c r="J50" s="248"/>
      <c r="K50" s="244">
        <f>ROUNDDOWN(D50*2/3,-3)</f>
        <v>0</v>
      </c>
      <c r="L50" s="244">
        <f>ROUNDDOWN(K50,-3)</f>
        <v>0</v>
      </c>
      <c r="M50" s="265">
        <f>ROUNDDOWN(L50,-3)</f>
        <v>0</v>
      </c>
    </row>
    <row r="51" spans="2:13" ht="14.45" customHeight="1" x14ac:dyDescent="0.4">
      <c r="B51" s="275"/>
      <c r="C51" s="242"/>
      <c r="D51" s="244"/>
      <c r="E51" s="277"/>
      <c r="F51" s="277"/>
      <c r="G51" s="277"/>
      <c r="H51" s="248"/>
      <c r="I51" s="248"/>
      <c r="J51" s="248"/>
      <c r="K51" s="244">
        <f>ROUNDDOWN(J51,-3)</f>
        <v>0</v>
      </c>
      <c r="L51" s="244">
        <f>ROUNDDOWN(K51,-3)</f>
        <v>0</v>
      </c>
      <c r="M51" s="265">
        <f>ROUNDDOWN(L51,-3)</f>
        <v>0</v>
      </c>
    </row>
    <row r="52" spans="2:13" ht="14.45" customHeight="1" x14ac:dyDescent="0.4">
      <c r="B52" s="275"/>
      <c r="C52" s="270"/>
      <c r="D52" s="272"/>
      <c r="E52" s="284" t="s">
        <v>114</v>
      </c>
      <c r="F52" s="284"/>
      <c r="G52" s="284"/>
      <c r="H52" s="284"/>
      <c r="I52" s="284"/>
      <c r="J52" s="284"/>
      <c r="K52" s="285">
        <v>200000</v>
      </c>
      <c r="L52" s="285"/>
      <c r="M52" s="286"/>
    </row>
    <row r="53" spans="2:13" ht="27.6" customHeight="1" thickBot="1" x14ac:dyDescent="0.45">
      <c r="B53" s="276"/>
      <c r="C53" s="243"/>
      <c r="D53" s="245"/>
      <c r="E53" s="336" t="s">
        <v>116</v>
      </c>
      <c r="F53" s="336"/>
      <c r="G53" s="336"/>
      <c r="H53" s="336"/>
      <c r="I53" s="336"/>
      <c r="J53" s="336"/>
      <c r="K53" s="287">
        <f>MIN(K50,K52)</f>
        <v>0</v>
      </c>
      <c r="L53" s="288"/>
      <c r="M53" s="289"/>
    </row>
    <row r="54" spans="2:13" ht="14.45" customHeight="1" x14ac:dyDescent="0.4">
      <c r="B54" s="2" t="s">
        <v>73</v>
      </c>
      <c r="C54" s="2"/>
      <c r="D54" s="2"/>
      <c r="E54" s="2"/>
      <c r="F54" s="2"/>
      <c r="G54" s="2"/>
      <c r="H54" s="2"/>
      <c r="I54" s="2"/>
      <c r="J54" s="2"/>
      <c r="K54" s="2"/>
      <c r="L54" s="2"/>
      <c r="M54" s="2"/>
    </row>
    <row r="55" spans="2:13" ht="14.45" customHeight="1" x14ac:dyDescent="0.4">
      <c r="B55" s="2" t="s">
        <v>120</v>
      </c>
      <c r="C55" s="2"/>
      <c r="D55" s="2"/>
      <c r="E55" s="2"/>
      <c r="F55" s="2"/>
      <c r="G55" s="2"/>
      <c r="H55" s="2"/>
      <c r="I55" s="2"/>
      <c r="J55" s="2"/>
      <c r="K55" s="2"/>
      <c r="L55" s="2"/>
      <c r="M55" s="2"/>
    </row>
    <row r="56" spans="2:13" ht="14.45" customHeight="1" x14ac:dyDescent="0.4">
      <c r="B56" s="2" t="s">
        <v>121</v>
      </c>
      <c r="C56" s="2"/>
      <c r="D56" s="2"/>
      <c r="E56" s="2"/>
      <c r="F56" s="2"/>
      <c r="G56" s="2"/>
      <c r="H56" s="2"/>
      <c r="I56" s="2"/>
      <c r="J56" s="2"/>
      <c r="K56" s="2"/>
      <c r="L56" s="2"/>
      <c r="M56" s="2"/>
    </row>
    <row r="57" spans="2:13" ht="14.45" customHeight="1" x14ac:dyDescent="0.4">
      <c r="B57" s="2" t="s">
        <v>75</v>
      </c>
      <c r="C57" s="43"/>
      <c r="D57" s="43"/>
      <c r="E57" s="43"/>
      <c r="F57" s="43"/>
      <c r="G57" s="43"/>
      <c r="H57" s="43"/>
      <c r="I57" s="43"/>
      <c r="J57" s="43"/>
      <c r="K57" s="43"/>
      <c r="L57" s="43"/>
      <c r="M57" s="43"/>
    </row>
    <row r="58" spans="2:13" ht="14.45" customHeight="1" x14ac:dyDescent="0.4">
      <c r="B58" s="2" t="s">
        <v>76</v>
      </c>
      <c r="C58" s="43"/>
      <c r="D58" s="43"/>
      <c r="E58" s="43"/>
      <c r="F58" s="43"/>
      <c r="G58" s="43"/>
      <c r="H58" s="43"/>
      <c r="I58" s="43"/>
      <c r="J58" s="43"/>
      <c r="K58" s="43"/>
      <c r="L58" s="43"/>
      <c r="M58" s="43"/>
    </row>
  </sheetData>
  <mergeCells count="53">
    <mergeCell ref="K50:M51"/>
    <mergeCell ref="E52:J52"/>
    <mergeCell ref="K52:M52"/>
    <mergeCell ref="E53:J53"/>
    <mergeCell ref="K53:M53"/>
    <mergeCell ref="K43:M43"/>
    <mergeCell ref="E44:J44"/>
    <mergeCell ref="K44:M44"/>
    <mergeCell ref="E45:J45"/>
    <mergeCell ref="K45:M45"/>
    <mergeCell ref="B46:B53"/>
    <mergeCell ref="C50:C53"/>
    <mergeCell ref="D50:D53"/>
    <mergeCell ref="E50:G51"/>
    <mergeCell ref="H50:J51"/>
    <mergeCell ref="K35:M35"/>
    <mergeCell ref="E36:J36"/>
    <mergeCell ref="K36:M36"/>
    <mergeCell ref="B37:B45"/>
    <mergeCell ref="C41:C45"/>
    <mergeCell ref="D41:D45"/>
    <mergeCell ref="E41:G42"/>
    <mergeCell ref="H41:J42"/>
    <mergeCell ref="K41:M42"/>
    <mergeCell ref="E43:J43"/>
    <mergeCell ref="B25:B36"/>
    <mergeCell ref="C32:C33"/>
    <mergeCell ref="D32:D33"/>
    <mergeCell ref="E32:G33"/>
    <mergeCell ref="H32:J33"/>
    <mergeCell ref="K32:M33"/>
    <mergeCell ref="C34:D36"/>
    <mergeCell ref="E34:J34"/>
    <mergeCell ref="K34:M34"/>
    <mergeCell ref="E35:J35"/>
    <mergeCell ref="B17:B24"/>
    <mergeCell ref="C23:C24"/>
    <mergeCell ref="D23:D24"/>
    <mergeCell ref="E23:G24"/>
    <mergeCell ref="H23:J24"/>
    <mergeCell ref="K23:M24"/>
    <mergeCell ref="K11:L11"/>
    <mergeCell ref="I13:J13"/>
    <mergeCell ref="L13:M13"/>
    <mergeCell ref="B14:J14"/>
    <mergeCell ref="K14:M14"/>
    <mergeCell ref="E15:M15"/>
    <mergeCell ref="B3:M3"/>
    <mergeCell ref="G5:M5"/>
    <mergeCell ref="G6:M6"/>
    <mergeCell ref="K8:L8"/>
    <mergeCell ref="K9:L9"/>
    <mergeCell ref="K10:L10"/>
  </mergeCells>
  <phoneticPr fontId="2"/>
  <dataValidations count="2">
    <dataValidation type="list" allowBlank="1" showInputMessage="1" showErrorMessage="1" sqref="C37:C40" xr:uid="{D8DF426B-4335-449A-8F51-2C98A8999C5C}">
      <formula1>"旅費,燃料費,借料及び賃料,諸謝金"</formula1>
    </dataValidation>
    <dataValidation type="list" allowBlank="1" showInputMessage="1" showErrorMessage="1" sqref="C16:C22" xr:uid="{D6FBEC59-C329-4B35-949F-2AA2D67064A7}">
      <formula1>"食糧費,学用品,生活必需品"</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topLeftCell="A10" workbookViewId="0">
      <selection activeCell="C5" sqref="C4:D18"/>
    </sheetView>
  </sheetViews>
  <sheetFormatPr defaultRowHeight="18.75" x14ac:dyDescent="0.4"/>
  <cols>
    <col min="2" max="2" width="10.25" style="1" customWidth="1"/>
    <col min="3" max="3" width="17.75" style="1" customWidth="1"/>
    <col min="4" max="4" width="40.875" style="1" customWidth="1"/>
    <col min="5" max="5" width="8.75" style="1"/>
  </cols>
  <sheetData>
    <row r="1" spans="2:4" x14ac:dyDescent="0.4">
      <c r="D1" s="19" t="s">
        <v>216</v>
      </c>
    </row>
    <row r="2" spans="2:4" x14ac:dyDescent="0.4">
      <c r="B2" s="225" t="s">
        <v>25</v>
      </c>
      <c r="C2" s="225"/>
      <c r="D2" s="225"/>
    </row>
    <row r="4" spans="2:4" x14ac:dyDescent="0.4">
      <c r="B4" s="10" t="s">
        <v>20</v>
      </c>
      <c r="C4" s="28"/>
      <c r="D4" s="5"/>
    </row>
    <row r="5" spans="2:4" x14ac:dyDescent="0.4">
      <c r="B5" s="10" t="s">
        <v>19</v>
      </c>
      <c r="C5" s="28"/>
      <c r="D5" s="5"/>
    </row>
    <row r="6" spans="2:4" x14ac:dyDescent="0.4">
      <c r="B6" s="22" t="s">
        <v>27</v>
      </c>
      <c r="C6" s="215"/>
      <c r="D6" s="29"/>
    </row>
    <row r="7" spans="2:4" x14ac:dyDescent="0.4">
      <c r="B7" s="23" t="s">
        <v>26</v>
      </c>
      <c r="C7" s="216"/>
      <c r="D7" s="31"/>
    </row>
    <row r="8" spans="2:4" x14ac:dyDescent="0.4">
      <c r="B8" s="23"/>
      <c r="C8" s="216"/>
      <c r="D8" s="30"/>
    </row>
    <row r="9" spans="2:4" x14ac:dyDescent="0.4">
      <c r="B9" s="23"/>
      <c r="C9" s="216"/>
      <c r="D9" s="30"/>
    </row>
    <row r="10" spans="2:4" x14ac:dyDescent="0.4">
      <c r="B10" s="23"/>
      <c r="C10" s="216"/>
      <c r="D10" s="30"/>
    </row>
    <row r="11" spans="2:4" x14ac:dyDescent="0.4">
      <c r="B11" s="23"/>
      <c r="C11" s="216"/>
      <c r="D11" s="30"/>
    </row>
    <row r="12" spans="2:4" x14ac:dyDescent="0.4">
      <c r="B12" s="23"/>
      <c r="C12" s="216"/>
      <c r="D12" s="30"/>
    </row>
    <row r="13" spans="2:4" x14ac:dyDescent="0.4">
      <c r="B13" s="23"/>
      <c r="C13" s="216"/>
      <c r="D13" s="30"/>
    </row>
    <row r="14" spans="2:4" x14ac:dyDescent="0.4">
      <c r="B14" s="24"/>
      <c r="C14" s="217"/>
      <c r="D14" s="31"/>
    </row>
    <row r="15" spans="2:4" x14ac:dyDescent="0.4">
      <c r="B15" s="24"/>
      <c r="C15" s="217"/>
      <c r="D15" s="31"/>
    </row>
    <row r="16" spans="2:4" x14ac:dyDescent="0.4">
      <c r="B16" s="24"/>
      <c r="C16" s="217"/>
      <c r="D16" s="31"/>
    </row>
    <row r="17" spans="2:4" x14ac:dyDescent="0.4">
      <c r="B17" s="24"/>
      <c r="C17" s="216"/>
      <c r="D17" s="31"/>
    </row>
    <row r="18" spans="2:4" x14ac:dyDescent="0.4">
      <c r="B18" s="24"/>
      <c r="C18" s="217"/>
      <c r="D18" s="31"/>
    </row>
    <row r="19" spans="2:4" x14ac:dyDescent="0.4">
      <c r="B19" s="24"/>
      <c r="C19" s="217"/>
      <c r="D19" s="31"/>
    </row>
    <row r="20" spans="2:4" x14ac:dyDescent="0.4">
      <c r="B20" s="23"/>
      <c r="C20" s="216"/>
      <c r="D20" s="31"/>
    </row>
    <row r="21" spans="2:4" x14ac:dyDescent="0.4">
      <c r="B21" s="23"/>
      <c r="C21" s="217"/>
      <c r="D21" s="31"/>
    </row>
    <row r="22" spans="2:4" x14ac:dyDescent="0.4">
      <c r="B22" s="24"/>
      <c r="C22" s="217"/>
      <c r="D22" s="31"/>
    </row>
    <row r="23" spans="2:4" x14ac:dyDescent="0.4">
      <c r="B23" s="23"/>
      <c r="C23" s="216"/>
      <c r="D23" s="31"/>
    </row>
    <row r="24" spans="2:4" x14ac:dyDescent="0.4">
      <c r="B24" s="24"/>
      <c r="C24" s="217"/>
      <c r="D24" s="31"/>
    </row>
    <row r="25" spans="2:4" x14ac:dyDescent="0.4">
      <c r="B25" s="24"/>
      <c r="C25" s="217"/>
      <c r="D25" s="31"/>
    </row>
    <row r="26" spans="2:4" x14ac:dyDescent="0.4">
      <c r="B26" s="24"/>
      <c r="C26" s="34"/>
      <c r="D26" s="31"/>
    </row>
    <row r="27" spans="2:4" x14ac:dyDescent="0.4">
      <c r="B27" s="24"/>
      <c r="C27" s="34"/>
      <c r="D27" s="31"/>
    </row>
    <row r="28" spans="2:4" x14ac:dyDescent="0.4">
      <c r="B28" s="23"/>
      <c r="C28" s="33"/>
      <c r="D28" s="31"/>
    </row>
    <row r="29" spans="2:4" x14ac:dyDescent="0.4">
      <c r="B29" s="23"/>
      <c r="C29" s="33"/>
      <c r="D29" s="31"/>
    </row>
    <row r="30" spans="2:4" x14ac:dyDescent="0.4">
      <c r="B30" s="24"/>
      <c r="C30" s="34"/>
      <c r="D30" s="31"/>
    </row>
    <row r="31" spans="2:4" x14ac:dyDescent="0.4">
      <c r="B31" s="24"/>
      <c r="C31" s="34"/>
      <c r="D31" s="31"/>
    </row>
    <row r="32" spans="2:4" x14ac:dyDescent="0.4">
      <c r="B32" s="12"/>
      <c r="C32" s="35"/>
      <c r="D32" s="32"/>
    </row>
    <row r="33" spans="2:2" x14ac:dyDescent="0.4">
      <c r="B33" s="1" t="s">
        <v>16</v>
      </c>
    </row>
  </sheetData>
  <mergeCells count="1">
    <mergeCell ref="B2:D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6"/>
  <sheetViews>
    <sheetView zoomScaleNormal="100" workbookViewId="0">
      <selection activeCell="F9" sqref="F9"/>
    </sheetView>
  </sheetViews>
  <sheetFormatPr defaultColWidth="8.75" defaultRowHeight="13.5" x14ac:dyDescent="0.4"/>
  <cols>
    <col min="1" max="1" width="5" style="1" customWidth="1"/>
    <col min="2" max="9" width="9.375" style="1" customWidth="1"/>
    <col min="10" max="10" width="7.75" style="1" customWidth="1"/>
    <col min="11" max="16384" width="8.75" style="1"/>
  </cols>
  <sheetData>
    <row r="1" spans="2:10" x14ac:dyDescent="0.4">
      <c r="I1" s="1" t="s">
        <v>217</v>
      </c>
      <c r="J1" s="19"/>
    </row>
    <row r="2" spans="2:10" x14ac:dyDescent="0.4">
      <c r="J2" s="19"/>
    </row>
    <row r="3" spans="2:10" x14ac:dyDescent="0.4">
      <c r="B3" s="225" t="s">
        <v>36</v>
      </c>
      <c r="C3" s="225"/>
      <c r="D3" s="225"/>
      <c r="E3" s="225"/>
      <c r="F3" s="225"/>
      <c r="G3" s="225"/>
      <c r="H3" s="225"/>
      <c r="I3" s="225"/>
    </row>
    <row r="6" spans="2:10" x14ac:dyDescent="0.4">
      <c r="B6" s="1" t="s">
        <v>37</v>
      </c>
    </row>
    <row r="7" spans="2:10" x14ac:dyDescent="0.4">
      <c r="B7" s="1" t="s">
        <v>38</v>
      </c>
    </row>
    <row r="8" spans="2:10" x14ac:dyDescent="0.4">
      <c r="B8" s="1" t="s">
        <v>54</v>
      </c>
    </row>
    <row r="9" spans="2:10" x14ac:dyDescent="0.4">
      <c r="B9" s="1" t="s">
        <v>55</v>
      </c>
    </row>
    <row r="11" spans="2:10" x14ac:dyDescent="0.4">
      <c r="F11" s="1" t="s">
        <v>50</v>
      </c>
    </row>
    <row r="13" spans="2:10" x14ac:dyDescent="0.4">
      <c r="B13" s="1" t="s">
        <v>28</v>
      </c>
    </row>
    <row r="14" spans="2:10" x14ac:dyDescent="0.4">
      <c r="B14" s="1" t="s">
        <v>39</v>
      </c>
    </row>
    <row r="15" spans="2:10" x14ac:dyDescent="0.4">
      <c r="B15" s="1" t="s">
        <v>40</v>
      </c>
    </row>
    <row r="16" spans="2:10" x14ac:dyDescent="0.4">
      <c r="B16" s="1" t="s">
        <v>41</v>
      </c>
    </row>
    <row r="17" spans="2:2" x14ac:dyDescent="0.4">
      <c r="B17" s="1" t="s">
        <v>42</v>
      </c>
    </row>
    <row r="18" spans="2:2" x14ac:dyDescent="0.4">
      <c r="B18" s="1" t="s">
        <v>29</v>
      </c>
    </row>
    <row r="19" spans="2:2" x14ac:dyDescent="0.4">
      <c r="B19" s="1" t="s">
        <v>43</v>
      </c>
    </row>
    <row r="20" spans="2:2" x14ac:dyDescent="0.4">
      <c r="B20" s="1" t="s">
        <v>44</v>
      </c>
    </row>
    <row r="21" spans="2:2" x14ac:dyDescent="0.4">
      <c r="B21" s="1" t="s">
        <v>45</v>
      </c>
    </row>
    <row r="22" spans="2:2" x14ac:dyDescent="0.4">
      <c r="B22" s="1" t="s">
        <v>46</v>
      </c>
    </row>
    <row r="23" spans="2:2" x14ac:dyDescent="0.4">
      <c r="B23" s="1" t="s">
        <v>30</v>
      </c>
    </row>
    <row r="24" spans="2:2" x14ac:dyDescent="0.4">
      <c r="B24" s="1" t="s">
        <v>31</v>
      </c>
    </row>
    <row r="26" spans="2:2" x14ac:dyDescent="0.4">
      <c r="B26" s="1" t="s">
        <v>47</v>
      </c>
    </row>
    <row r="27" spans="2:2" x14ac:dyDescent="0.4">
      <c r="B27" s="1" t="s">
        <v>48</v>
      </c>
    </row>
    <row r="29" spans="2:2" x14ac:dyDescent="0.4">
      <c r="B29" s="1" t="s">
        <v>32</v>
      </c>
    </row>
    <row r="31" spans="2:2" x14ac:dyDescent="0.4">
      <c r="B31" s="1" t="s">
        <v>443</v>
      </c>
    </row>
    <row r="33" spans="2:4" x14ac:dyDescent="0.4">
      <c r="B33" s="1" t="s">
        <v>33</v>
      </c>
    </row>
    <row r="34" spans="2:4" x14ac:dyDescent="0.4">
      <c r="B34" s="1" t="s">
        <v>51</v>
      </c>
    </row>
    <row r="35" spans="2:4" x14ac:dyDescent="0.4">
      <c r="B35" s="1" t="s">
        <v>34</v>
      </c>
    </row>
    <row r="36" spans="2:4" x14ac:dyDescent="0.4">
      <c r="B36" s="1" t="s">
        <v>35</v>
      </c>
      <c r="D36" s="79"/>
    </row>
    <row r="37" spans="2:4" x14ac:dyDescent="0.4">
      <c r="B37" s="1" t="s">
        <v>52</v>
      </c>
    </row>
    <row r="38" spans="2:4" x14ac:dyDescent="0.4">
      <c r="D38" s="79"/>
    </row>
    <row r="41" spans="2:4" x14ac:dyDescent="0.4">
      <c r="B41" s="1" t="s">
        <v>53</v>
      </c>
      <c r="D41" s="1" t="s">
        <v>419</v>
      </c>
    </row>
    <row r="44" spans="2:4" x14ac:dyDescent="0.4">
      <c r="D44" s="79"/>
    </row>
    <row r="46" spans="2:4" x14ac:dyDescent="0.4">
      <c r="D46" s="79"/>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workbookViewId="0">
      <selection activeCell="B22" sqref="B22"/>
    </sheetView>
  </sheetViews>
  <sheetFormatPr defaultColWidth="8.75" defaultRowHeight="13.5" x14ac:dyDescent="0.4"/>
  <cols>
    <col min="1" max="1" width="5" style="1" customWidth="1"/>
    <col min="2" max="8" width="8.75" style="1"/>
    <col min="9" max="9" width="9.375" style="1" customWidth="1"/>
    <col min="10" max="16384" width="8.75" style="1"/>
  </cols>
  <sheetData>
    <row r="1" spans="2:9" x14ac:dyDescent="0.4">
      <c r="I1" s="19" t="s">
        <v>218</v>
      </c>
    </row>
    <row r="2" spans="2:9" x14ac:dyDescent="0.4">
      <c r="B2" s="225" t="s">
        <v>56</v>
      </c>
      <c r="C2" s="225"/>
      <c r="D2" s="225"/>
      <c r="E2" s="225"/>
      <c r="F2" s="225"/>
      <c r="G2" s="225"/>
      <c r="H2" s="225"/>
      <c r="I2" s="225"/>
    </row>
    <row r="4" spans="2:9" x14ac:dyDescent="0.4">
      <c r="B4" s="1" t="s">
        <v>60</v>
      </c>
    </row>
    <row r="5" spans="2:9" x14ac:dyDescent="0.4">
      <c r="B5" s="1" t="s">
        <v>61</v>
      </c>
    </row>
    <row r="6" spans="2:9" x14ac:dyDescent="0.4">
      <c r="B6" s="1" t="s">
        <v>63</v>
      </c>
    </row>
    <row r="7" spans="2:9" x14ac:dyDescent="0.4">
      <c r="B7" s="1" t="s">
        <v>62</v>
      </c>
    </row>
    <row r="9" spans="2:9" x14ac:dyDescent="0.4">
      <c r="B9" s="225" t="s">
        <v>49</v>
      </c>
      <c r="C9" s="225"/>
      <c r="D9" s="225"/>
      <c r="E9" s="225"/>
      <c r="F9" s="225"/>
      <c r="G9" s="225"/>
      <c r="H9" s="225"/>
      <c r="I9" s="225"/>
    </row>
    <row r="11" spans="2:9" x14ac:dyDescent="0.4">
      <c r="B11" s="1" t="s">
        <v>57</v>
      </c>
    </row>
    <row r="12" spans="2:9" x14ac:dyDescent="0.4">
      <c r="B12" s="1" t="s">
        <v>58</v>
      </c>
    </row>
    <row r="13" spans="2:9" x14ac:dyDescent="0.4">
      <c r="B13" s="1" t="s">
        <v>428</v>
      </c>
    </row>
    <row r="14" spans="2:9" x14ac:dyDescent="0.4">
      <c r="B14" s="1" t="s">
        <v>429</v>
      </c>
    </row>
    <row r="15" spans="2:9" x14ac:dyDescent="0.4">
      <c r="B15" s="1" t="s">
        <v>59</v>
      </c>
    </row>
    <row r="16" spans="2:9" x14ac:dyDescent="0.4">
      <c r="B16" s="1" t="s">
        <v>64</v>
      </c>
    </row>
    <row r="17" spans="2:4" x14ac:dyDescent="0.4">
      <c r="B17" s="1" t="s">
        <v>65</v>
      </c>
    </row>
    <row r="19" spans="2:4" x14ac:dyDescent="0.4">
      <c r="B19" s="1" t="s">
        <v>32</v>
      </c>
    </row>
    <row r="21" spans="2:4" x14ac:dyDescent="0.4">
      <c r="B21" s="1" t="s">
        <v>438</v>
      </c>
    </row>
    <row r="22" spans="2:4" x14ac:dyDescent="0.4">
      <c r="B22" s="1" t="s">
        <v>436</v>
      </c>
    </row>
    <row r="24" spans="2:4" x14ac:dyDescent="0.4">
      <c r="B24" s="1" t="s">
        <v>33</v>
      </c>
    </row>
    <row r="25" spans="2:4" x14ac:dyDescent="0.4">
      <c r="B25" s="1" t="s">
        <v>51</v>
      </c>
    </row>
    <row r="26" spans="2:4" x14ac:dyDescent="0.4">
      <c r="B26" s="1" t="s">
        <v>34</v>
      </c>
    </row>
    <row r="27" spans="2:4" x14ac:dyDescent="0.4">
      <c r="B27" s="1" t="s">
        <v>35</v>
      </c>
      <c r="D27" s="79"/>
    </row>
    <row r="28" spans="2:4" x14ac:dyDescent="0.4">
      <c r="B28" s="1" t="s">
        <v>52</v>
      </c>
    </row>
    <row r="29" spans="2:4" x14ac:dyDescent="0.4">
      <c r="D29" s="79"/>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38"/>
  <sheetViews>
    <sheetView workbookViewId="0">
      <selection activeCell="I34" sqref="I34"/>
    </sheetView>
  </sheetViews>
  <sheetFormatPr defaultColWidth="8.75" defaultRowHeight="13.5" x14ac:dyDescent="0.4"/>
  <cols>
    <col min="1" max="16384" width="8.75" style="1"/>
  </cols>
  <sheetData>
    <row r="1" spans="2:9" x14ac:dyDescent="0.4">
      <c r="H1" s="19" t="s">
        <v>219</v>
      </c>
      <c r="I1" s="19"/>
    </row>
    <row r="2" spans="2:9" x14ac:dyDescent="0.4">
      <c r="I2" s="19"/>
    </row>
    <row r="3" spans="2:9" x14ac:dyDescent="0.4">
      <c r="B3" s="225" t="s">
        <v>273</v>
      </c>
      <c r="C3" s="225"/>
      <c r="D3" s="225"/>
      <c r="E3" s="225"/>
      <c r="F3" s="225"/>
      <c r="G3" s="225"/>
      <c r="H3" s="225"/>
    </row>
    <row r="5" spans="2:9" ht="16.5" x14ac:dyDescent="0.4">
      <c r="B5" s="1" t="s">
        <v>272</v>
      </c>
    </row>
    <row r="6" spans="2:9" x14ac:dyDescent="0.4">
      <c r="B6" s="1" t="s">
        <v>261</v>
      </c>
    </row>
    <row r="7" spans="2:9" x14ac:dyDescent="0.4">
      <c r="B7" s="1" t="s">
        <v>420</v>
      </c>
    </row>
    <row r="9" spans="2:9" x14ac:dyDescent="0.4">
      <c r="B9" s="1" t="s">
        <v>262</v>
      </c>
    </row>
    <row r="10" spans="2:9" x14ac:dyDescent="0.4">
      <c r="B10" s="1" t="s">
        <v>263</v>
      </c>
    </row>
    <row r="11" spans="2:9" x14ac:dyDescent="0.4">
      <c r="B11" s="1" t="s">
        <v>264</v>
      </c>
    </row>
    <row r="13" spans="2:9" x14ac:dyDescent="0.4">
      <c r="B13" s="1" t="s">
        <v>265</v>
      </c>
    </row>
    <row r="14" spans="2:9" x14ac:dyDescent="0.4">
      <c r="B14" s="1" t="s">
        <v>421</v>
      </c>
    </row>
    <row r="15" spans="2:9" x14ac:dyDescent="0.4">
      <c r="B15" s="1" t="s">
        <v>260</v>
      </c>
    </row>
    <row r="17" spans="2:2" x14ac:dyDescent="0.4">
      <c r="B17" s="1" t="s">
        <v>266</v>
      </c>
    </row>
    <row r="18" spans="2:2" x14ac:dyDescent="0.4">
      <c r="B18" s="1" t="s">
        <v>422</v>
      </c>
    </row>
    <row r="19" spans="2:2" x14ac:dyDescent="0.4">
      <c r="B19" s="1" t="s">
        <v>361</v>
      </c>
    </row>
    <row r="21" spans="2:2" x14ac:dyDescent="0.4">
      <c r="B21" s="1" t="s">
        <v>267</v>
      </c>
    </row>
    <row r="22" spans="2:2" x14ac:dyDescent="0.4">
      <c r="B22" s="1" t="s">
        <v>268</v>
      </c>
    </row>
    <row r="23" spans="2:2" x14ac:dyDescent="0.4">
      <c r="B23" s="1" t="s">
        <v>269</v>
      </c>
    </row>
    <row r="25" spans="2:2" x14ac:dyDescent="0.4">
      <c r="B25" s="1" t="s">
        <v>270</v>
      </c>
    </row>
    <row r="26" spans="2:2" x14ac:dyDescent="0.4">
      <c r="B26" s="1" t="s">
        <v>271</v>
      </c>
    </row>
    <row r="28" spans="2:2" x14ac:dyDescent="0.4">
      <c r="B28" s="1" t="s">
        <v>32</v>
      </c>
    </row>
    <row r="30" spans="2:2" x14ac:dyDescent="0.4">
      <c r="B30" s="1" t="s">
        <v>437</v>
      </c>
    </row>
    <row r="31" spans="2:2" x14ac:dyDescent="0.4">
      <c r="B31" s="1" t="s">
        <v>436</v>
      </c>
    </row>
    <row r="33" spans="2:4" x14ac:dyDescent="0.4">
      <c r="B33" s="1" t="s">
        <v>33</v>
      </c>
    </row>
    <row r="34" spans="2:4" x14ac:dyDescent="0.4">
      <c r="B34" s="1" t="s">
        <v>51</v>
      </c>
    </row>
    <row r="35" spans="2:4" x14ac:dyDescent="0.4">
      <c r="B35" s="1" t="s">
        <v>34</v>
      </c>
    </row>
    <row r="36" spans="2:4" x14ac:dyDescent="0.4">
      <c r="B36" s="1" t="s">
        <v>35</v>
      </c>
      <c r="D36" s="79"/>
    </row>
    <row r="37" spans="2:4" x14ac:dyDescent="0.4">
      <c r="B37" s="1" t="s">
        <v>52</v>
      </c>
    </row>
    <row r="38" spans="2:4" x14ac:dyDescent="0.4">
      <c r="D38" s="79"/>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pageSetUpPr fitToPage="1"/>
  </sheetPr>
  <dimension ref="A1:I32"/>
  <sheetViews>
    <sheetView zoomScaleNormal="100" workbookViewId="0">
      <selection activeCell="I21" sqref="I21:I22"/>
    </sheetView>
  </sheetViews>
  <sheetFormatPr defaultColWidth="8.75" defaultRowHeight="13.5" x14ac:dyDescent="0.4"/>
  <cols>
    <col min="1" max="1" width="5" style="1" customWidth="1"/>
    <col min="2" max="16384" width="8.75" style="1"/>
  </cols>
  <sheetData>
    <row r="1" spans="2:9" x14ac:dyDescent="0.4">
      <c r="I1" s="19" t="s">
        <v>431</v>
      </c>
    </row>
    <row r="3" spans="2:9" x14ac:dyDescent="0.4">
      <c r="I3" s="19" t="s">
        <v>427</v>
      </c>
    </row>
    <row r="4" spans="2:9" x14ac:dyDescent="0.4">
      <c r="B4" s="1" t="s">
        <v>437</v>
      </c>
    </row>
    <row r="5" spans="2:9" x14ac:dyDescent="0.4">
      <c r="B5" s="1" t="s">
        <v>436</v>
      </c>
    </row>
    <row r="7" spans="2:9" x14ac:dyDescent="0.4">
      <c r="E7" s="37" t="s">
        <v>33</v>
      </c>
      <c r="I7" s="19"/>
    </row>
    <row r="8" spans="2:9" x14ac:dyDescent="0.4">
      <c r="E8" s="4" t="s">
        <v>129</v>
      </c>
    </row>
    <row r="9" spans="2:9" x14ac:dyDescent="0.4">
      <c r="E9" s="4"/>
    </row>
    <row r="10" spans="2:9" x14ac:dyDescent="0.4">
      <c r="E10" s="37" t="s">
        <v>34</v>
      </c>
      <c r="I10" s="19"/>
    </row>
    <row r="11" spans="2:9" x14ac:dyDescent="0.4">
      <c r="E11" s="1" t="s">
        <v>117</v>
      </c>
    </row>
    <row r="15" spans="2:9" x14ac:dyDescent="0.4">
      <c r="B15" s="225" t="s">
        <v>213</v>
      </c>
      <c r="C15" s="225"/>
      <c r="D15" s="225"/>
      <c r="E15" s="225"/>
      <c r="F15" s="225"/>
      <c r="G15" s="225"/>
      <c r="H15" s="225"/>
      <c r="I15" s="225"/>
    </row>
    <row r="18" spans="1:9" x14ac:dyDescent="0.4">
      <c r="B18" s="1" t="s">
        <v>221</v>
      </c>
    </row>
    <row r="19" spans="1:9" x14ac:dyDescent="0.4">
      <c r="A19" s="1" t="s">
        <v>351</v>
      </c>
    </row>
    <row r="21" spans="1:9" x14ac:dyDescent="0.4">
      <c r="B21" s="1" t="s">
        <v>222</v>
      </c>
      <c r="D21" s="19" t="s">
        <v>24</v>
      </c>
      <c r="E21" s="226"/>
      <c r="F21" s="226"/>
      <c r="G21" s="1" t="s">
        <v>1</v>
      </c>
      <c r="H21" s="1" t="s">
        <v>230</v>
      </c>
    </row>
    <row r="23" spans="1:9" x14ac:dyDescent="0.4">
      <c r="B23" s="1" t="s">
        <v>223</v>
      </c>
      <c r="D23" s="19" t="s">
        <v>24</v>
      </c>
      <c r="E23" s="226"/>
      <c r="F23" s="226"/>
      <c r="G23" s="1" t="s">
        <v>1</v>
      </c>
      <c r="H23" s="1" t="s">
        <v>231</v>
      </c>
    </row>
    <row r="25" spans="1:9" x14ac:dyDescent="0.4">
      <c r="B25" s="1" t="s">
        <v>228</v>
      </c>
      <c r="D25" s="19" t="s">
        <v>24</v>
      </c>
      <c r="E25" s="226">
        <f>E23-E21</f>
        <v>0</v>
      </c>
      <c r="F25" s="226"/>
      <c r="G25" s="1" t="s">
        <v>1</v>
      </c>
      <c r="H25" s="1" t="s">
        <v>368</v>
      </c>
    </row>
    <row r="26" spans="1:9" x14ac:dyDescent="0.4">
      <c r="D26" s="19"/>
      <c r="E26" s="38"/>
      <c r="F26" s="38"/>
    </row>
    <row r="27" spans="1:9" x14ac:dyDescent="0.4">
      <c r="B27" s="1" t="s">
        <v>229</v>
      </c>
    </row>
    <row r="28" spans="1:9" x14ac:dyDescent="0.4">
      <c r="B28" s="1" t="s">
        <v>274</v>
      </c>
      <c r="I28" s="19" t="s">
        <v>275</v>
      </c>
    </row>
    <row r="29" spans="1:9" x14ac:dyDescent="0.4">
      <c r="B29" s="1" t="s">
        <v>224</v>
      </c>
      <c r="I29" s="19" t="s">
        <v>215</v>
      </c>
    </row>
    <row r="30" spans="1:9" x14ac:dyDescent="0.4">
      <c r="B30" s="1" t="s">
        <v>227</v>
      </c>
    </row>
    <row r="32" spans="1:9" x14ac:dyDescent="0.4">
      <c r="B32" s="1" t="s">
        <v>362</v>
      </c>
    </row>
  </sheetData>
  <mergeCells count="4">
    <mergeCell ref="B15:I15"/>
    <mergeCell ref="E21:F21"/>
    <mergeCell ref="E23:F23"/>
    <mergeCell ref="E25:F25"/>
  </mergeCells>
  <phoneticPr fontId="2"/>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様式1</vt:lpstr>
      <vt:lpstr>別1</vt:lpstr>
      <vt:lpstr>別2</vt:lpstr>
      <vt:lpstr>別3</vt:lpstr>
      <vt:lpstr>別4</vt:lpstr>
      <vt:lpstr>別5</vt:lpstr>
      <vt:lpstr>別6</vt:lpstr>
      <vt:lpstr>別7</vt:lpstr>
      <vt:lpstr>様式2</vt:lpstr>
      <vt:lpstr>別2 (変)</vt:lpstr>
      <vt:lpstr>別3 (変)</vt:lpstr>
      <vt:lpstr>様式3</vt:lpstr>
      <vt:lpstr>別8</vt:lpstr>
      <vt:lpstr>別9</vt:lpstr>
      <vt:lpstr>別10</vt:lpstr>
      <vt:lpstr>様式4⁻概</vt:lpstr>
      <vt:lpstr>様式4⁻精</vt:lpstr>
      <vt:lpstr>様式５</vt:lpstr>
      <vt:lpstr>参1</vt:lpstr>
      <vt:lpstr>参2</vt:lpstr>
      <vt:lpstr>参3</vt:lpstr>
      <vt:lpstr>参4</vt:lpstr>
      <vt:lpstr>Sheet1</vt:lpstr>
      <vt:lpstr>様式1!Print_Area</vt:lpstr>
      <vt:lpstr>様式4⁻概!Print_Area</vt:lpstr>
      <vt:lpstr>様式4⁻精!Print_Area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紘一朗 徳永</cp:lastModifiedBy>
  <cp:lastPrinted>2026-02-26T05:12:02Z</cp:lastPrinted>
  <dcterms:created xsi:type="dcterms:W3CDTF">2025-07-23T02:13:42Z</dcterms:created>
  <dcterms:modified xsi:type="dcterms:W3CDTF">2026-04-09T06:34:06Z</dcterms:modified>
</cp:coreProperties>
</file>