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7330" activeTab="4"/>
  </bookViews>
  <sheets>
    <sheet name="① 調達の内訳(記入例)" sheetId="36" r:id="rId1"/>
    <sheet name="②自己資金・民間資金(記入例)" sheetId="37" r:id="rId2"/>
    <sheet name="③事業費 (記入例)" sheetId="38" r:id="rId3"/>
    <sheet name="④ 管理的経費 (記入例)" sheetId="41" r:id="rId4"/>
    <sheet name="⑤ 直接事業費 (記入例)" sheetId="39" r:id="rId5"/>
    <sheet name="記入不要" sheetId="35" r:id="rId6"/>
  </sheets>
  <definedNames>
    <definedName name="_xlnm.Print_Area" localSheetId="0">'① 調達の内訳(記入例)'!$A$1:$G$29</definedName>
    <definedName name="_xlnm.Print_Area" localSheetId="1">'②自己資金・民間資金(記入例)'!$A$1:$E$28</definedName>
    <definedName name="_xlnm.Print_Area" localSheetId="2">'③事業費 (記入例)'!$A$1:$H$18</definedName>
    <definedName name="_xlnm.Print_Area" localSheetId="3">'④ 管理的経費 (記入例)'!$A$1:$Q$68</definedName>
    <definedName name="_xlnm.Print_Area" localSheetId="4">'⑤ 直接事業費 (記入例)'!$A$1:$Q$79</definedName>
    <definedName name="_xlnm.Print_Area" localSheetId="5">記入不要!$A$1:$Q$54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41" l="1"/>
  <c r="I35" i="39" l="1"/>
  <c r="I36" i="39"/>
  <c r="F36" i="39"/>
  <c r="F25" i="37" l="1"/>
  <c r="F20" i="37"/>
  <c r="F15" i="37"/>
  <c r="F14" i="36" l="1"/>
  <c r="E14" i="36"/>
  <c r="F13" i="36"/>
  <c r="E13" i="36"/>
  <c r="F10" i="37" l="1"/>
  <c r="D13" i="36" l="1"/>
  <c r="C13" i="36"/>
  <c r="I35" i="41"/>
  <c r="F35" i="41"/>
  <c r="M63" i="41" l="1"/>
  <c r="L63" i="41"/>
  <c r="I63" i="41"/>
  <c r="F63" i="41"/>
  <c r="M62" i="41"/>
  <c r="L62" i="41"/>
  <c r="I62" i="41"/>
  <c r="F62" i="41"/>
  <c r="M61" i="41"/>
  <c r="L61" i="41"/>
  <c r="I61" i="41"/>
  <c r="F61" i="41"/>
  <c r="C61" i="41"/>
  <c r="M60" i="41"/>
  <c r="L60" i="41"/>
  <c r="I60" i="41"/>
  <c r="F60" i="41"/>
  <c r="M59" i="41"/>
  <c r="L59" i="41"/>
  <c r="I59" i="41"/>
  <c r="F59" i="41"/>
  <c r="M58" i="41"/>
  <c r="L58" i="41"/>
  <c r="I58" i="41"/>
  <c r="F58" i="41"/>
  <c r="C58" i="41"/>
  <c r="M57" i="41"/>
  <c r="L57" i="41"/>
  <c r="I57" i="41"/>
  <c r="F57" i="41"/>
  <c r="M56" i="41"/>
  <c r="L56" i="41"/>
  <c r="I56" i="41"/>
  <c r="F56" i="41"/>
  <c r="M55" i="41"/>
  <c r="L55" i="41"/>
  <c r="I55" i="41"/>
  <c r="F55" i="41"/>
  <c r="C55" i="41"/>
  <c r="M53" i="41"/>
  <c r="L53" i="41"/>
  <c r="I53" i="41"/>
  <c r="F53" i="41"/>
  <c r="M52" i="41"/>
  <c r="L52" i="41"/>
  <c r="I52" i="41"/>
  <c r="F52" i="41"/>
  <c r="M51" i="41"/>
  <c r="L51" i="41"/>
  <c r="I51" i="41"/>
  <c r="F51" i="41"/>
  <c r="C51" i="41"/>
  <c r="M50" i="41"/>
  <c r="L50" i="41"/>
  <c r="I50" i="41"/>
  <c r="F50" i="41"/>
  <c r="M49" i="41"/>
  <c r="L49" i="41"/>
  <c r="I49" i="41"/>
  <c r="F49" i="41"/>
  <c r="M48" i="41"/>
  <c r="L48" i="41"/>
  <c r="I48" i="41"/>
  <c r="F48" i="41"/>
  <c r="C48" i="41"/>
  <c r="M47" i="41"/>
  <c r="L47" i="41"/>
  <c r="I47" i="41"/>
  <c r="F47" i="41"/>
  <c r="M46" i="41"/>
  <c r="L46" i="41"/>
  <c r="I46" i="41"/>
  <c r="F46" i="41"/>
  <c r="M45" i="41"/>
  <c r="L45" i="41"/>
  <c r="I45" i="41"/>
  <c r="F45" i="41"/>
  <c r="C45" i="41"/>
  <c r="M43" i="41"/>
  <c r="L43" i="41"/>
  <c r="I43" i="41"/>
  <c r="F43" i="41"/>
  <c r="M42" i="41"/>
  <c r="L42" i="41"/>
  <c r="I42" i="41"/>
  <c r="F42" i="41"/>
  <c r="M41" i="41"/>
  <c r="L41" i="41"/>
  <c r="I41" i="41"/>
  <c r="F41" i="41"/>
  <c r="C41" i="41"/>
  <c r="M40" i="41"/>
  <c r="L40" i="41"/>
  <c r="I40" i="41"/>
  <c r="F40" i="41"/>
  <c r="M39" i="41"/>
  <c r="L39" i="41"/>
  <c r="I39" i="41"/>
  <c r="F39" i="41"/>
  <c r="M38" i="41"/>
  <c r="C38" i="41" s="1"/>
  <c r="L38" i="41"/>
  <c r="I38" i="41"/>
  <c r="F38" i="41"/>
  <c r="M37" i="41"/>
  <c r="L37" i="41"/>
  <c r="I37" i="41"/>
  <c r="F37" i="41"/>
  <c r="M36" i="41"/>
  <c r="L36" i="41"/>
  <c r="I36" i="41"/>
  <c r="F36" i="41"/>
  <c r="M35" i="41"/>
  <c r="M33" i="41"/>
  <c r="L33" i="41"/>
  <c r="I33" i="41"/>
  <c r="F33" i="41"/>
  <c r="M32" i="41"/>
  <c r="L32" i="41"/>
  <c r="I32" i="41"/>
  <c r="F32" i="41"/>
  <c r="M31" i="41"/>
  <c r="L31" i="41"/>
  <c r="I31" i="41"/>
  <c r="F31" i="41"/>
  <c r="M28" i="41"/>
  <c r="L28" i="41"/>
  <c r="I28" i="41"/>
  <c r="F28" i="41"/>
  <c r="M27" i="41"/>
  <c r="L27" i="41"/>
  <c r="I27" i="41"/>
  <c r="F27" i="41"/>
  <c r="M26" i="41"/>
  <c r="L26" i="41"/>
  <c r="I26" i="41"/>
  <c r="F26" i="41"/>
  <c r="C26" i="41"/>
  <c r="M25" i="41"/>
  <c r="L25" i="41"/>
  <c r="I25" i="41"/>
  <c r="F25" i="41"/>
  <c r="M24" i="41"/>
  <c r="L24" i="41"/>
  <c r="I24" i="41"/>
  <c r="F24" i="41"/>
  <c r="M23" i="41"/>
  <c r="C23" i="41" s="1"/>
  <c r="L23" i="41"/>
  <c r="I23" i="41"/>
  <c r="F23" i="41"/>
  <c r="M22" i="41"/>
  <c r="L22" i="41"/>
  <c r="I22" i="41"/>
  <c r="F22" i="41"/>
  <c r="M21" i="41"/>
  <c r="L21" i="41"/>
  <c r="I21" i="41"/>
  <c r="F21" i="41"/>
  <c r="M20" i="41"/>
  <c r="C20" i="41" s="1"/>
  <c r="L20" i="41"/>
  <c r="I20" i="41"/>
  <c r="F20" i="41"/>
  <c r="M18" i="41"/>
  <c r="L18" i="41"/>
  <c r="I18" i="41"/>
  <c r="F18" i="41"/>
  <c r="M17" i="41"/>
  <c r="L17" i="41"/>
  <c r="I17" i="41"/>
  <c r="F17" i="41"/>
  <c r="M16" i="41"/>
  <c r="L16" i="41"/>
  <c r="I16" i="41"/>
  <c r="F16" i="41"/>
  <c r="N10" i="41"/>
  <c r="N9" i="41"/>
  <c r="K9" i="41"/>
  <c r="M73" i="39"/>
  <c r="L73" i="39"/>
  <c r="I73" i="39"/>
  <c r="F73" i="39"/>
  <c r="M72" i="39"/>
  <c r="L72" i="39"/>
  <c r="I72" i="39"/>
  <c r="F72" i="39"/>
  <c r="M71" i="39"/>
  <c r="L71" i="39"/>
  <c r="I71" i="39"/>
  <c r="F71" i="39"/>
  <c r="C71" i="39"/>
  <c r="M70" i="39"/>
  <c r="L70" i="39"/>
  <c r="I70" i="39"/>
  <c r="F70" i="39"/>
  <c r="M69" i="39"/>
  <c r="L69" i="39"/>
  <c r="I69" i="39"/>
  <c r="F69" i="39"/>
  <c r="M68" i="39"/>
  <c r="C68" i="39" s="1"/>
  <c r="L68" i="39"/>
  <c r="I68" i="39"/>
  <c r="F68" i="39"/>
  <c r="M67" i="39"/>
  <c r="L67" i="39"/>
  <c r="I67" i="39"/>
  <c r="F67" i="39"/>
  <c r="M66" i="39"/>
  <c r="L66" i="39"/>
  <c r="I66" i="39"/>
  <c r="F66" i="39"/>
  <c r="M65" i="39"/>
  <c r="L65" i="39"/>
  <c r="I65" i="39"/>
  <c r="F65" i="39"/>
  <c r="C65" i="39"/>
  <c r="M63" i="39"/>
  <c r="L63" i="39"/>
  <c r="I63" i="39"/>
  <c r="F63" i="39"/>
  <c r="M62" i="39"/>
  <c r="L62" i="39"/>
  <c r="I62" i="39"/>
  <c r="F62" i="39"/>
  <c r="M61" i="39"/>
  <c r="L61" i="39"/>
  <c r="I61" i="39"/>
  <c r="F61" i="39"/>
  <c r="C61" i="39"/>
  <c r="M58" i="39"/>
  <c r="L58" i="39"/>
  <c r="I58" i="39"/>
  <c r="F58" i="39"/>
  <c r="M57" i="39"/>
  <c r="L57" i="39"/>
  <c r="I57" i="39"/>
  <c r="F57" i="39"/>
  <c r="M56" i="39"/>
  <c r="C56" i="39" s="1"/>
  <c r="L56" i="39"/>
  <c r="I56" i="39"/>
  <c r="F56" i="39"/>
  <c r="M55" i="39"/>
  <c r="L55" i="39"/>
  <c r="I55" i="39"/>
  <c r="F55" i="39"/>
  <c r="M54" i="39"/>
  <c r="L54" i="39"/>
  <c r="I54" i="39"/>
  <c r="F54" i="39"/>
  <c r="M53" i="39"/>
  <c r="C53" i="39" s="1"/>
  <c r="L53" i="39"/>
  <c r="I53" i="39"/>
  <c r="F53" i="39"/>
  <c r="M52" i="39"/>
  <c r="L52" i="39"/>
  <c r="I52" i="39"/>
  <c r="F52" i="39"/>
  <c r="M51" i="39"/>
  <c r="L51" i="39"/>
  <c r="I51" i="39"/>
  <c r="F51" i="39"/>
  <c r="M50" i="39"/>
  <c r="L50" i="39"/>
  <c r="I50" i="39"/>
  <c r="F50" i="39"/>
  <c r="C50" i="39"/>
  <c r="M48" i="39"/>
  <c r="L48" i="39"/>
  <c r="I48" i="39"/>
  <c r="F48" i="39"/>
  <c r="M47" i="39"/>
  <c r="L47" i="39"/>
  <c r="I47" i="39"/>
  <c r="F47" i="39"/>
  <c r="M46" i="39"/>
  <c r="L46" i="39"/>
  <c r="I46" i="39"/>
  <c r="F46" i="39"/>
  <c r="C46" i="39"/>
  <c r="M43" i="39"/>
  <c r="L43" i="39"/>
  <c r="I43" i="39"/>
  <c r="F43" i="39"/>
  <c r="M42" i="39"/>
  <c r="L42" i="39"/>
  <c r="I42" i="39"/>
  <c r="F42" i="39"/>
  <c r="M41" i="39"/>
  <c r="L41" i="39"/>
  <c r="I41" i="39"/>
  <c r="F41" i="39"/>
  <c r="C41" i="39"/>
  <c r="M40" i="39"/>
  <c r="L40" i="39"/>
  <c r="I40" i="39"/>
  <c r="F40" i="39"/>
  <c r="M39" i="39"/>
  <c r="L39" i="39"/>
  <c r="I39" i="39"/>
  <c r="F39" i="39"/>
  <c r="M38" i="39"/>
  <c r="C38" i="39" s="1"/>
  <c r="L38" i="39"/>
  <c r="I38" i="39"/>
  <c r="F38" i="39"/>
  <c r="M37" i="39"/>
  <c r="L37" i="39"/>
  <c r="I37" i="39"/>
  <c r="F37" i="39"/>
  <c r="M36" i="39"/>
  <c r="L36" i="39"/>
  <c r="M35" i="39"/>
  <c r="L35" i="39"/>
  <c r="F35" i="39"/>
  <c r="M33" i="39"/>
  <c r="L33" i="39"/>
  <c r="I33" i="39"/>
  <c r="F33" i="39"/>
  <c r="M32" i="39"/>
  <c r="L32" i="39"/>
  <c r="I32" i="39"/>
  <c r="F32" i="39"/>
  <c r="M31" i="39"/>
  <c r="L31" i="39"/>
  <c r="I31" i="39"/>
  <c r="F31" i="39"/>
  <c r="M28" i="39"/>
  <c r="L28" i="39"/>
  <c r="I28" i="39"/>
  <c r="F28" i="39"/>
  <c r="M27" i="39"/>
  <c r="L27" i="39"/>
  <c r="I27" i="39"/>
  <c r="F27" i="39"/>
  <c r="M26" i="39"/>
  <c r="C26" i="39" s="1"/>
  <c r="L26" i="39"/>
  <c r="I26" i="39"/>
  <c r="F26" i="39"/>
  <c r="M25" i="39"/>
  <c r="L25" i="39"/>
  <c r="I25" i="39"/>
  <c r="F25" i="39"/>
  <c r="M24" i="39"/>
  <c r="L24" i="39"/>
  <c r="I24" i="39"/>
  <c r="F24" i="39"/>
  <c r="M23" i="39"/>
  <c r="L23" i="39"/>
  <c r="I23" i="39"/>
  <c r="F23" i="39"/>
  <c r="M22" i="39"/>
  <c r="L22" i="39"/>
  <c r="I22" i="39"/>
  <c r="F22" i="39"/>
  <c r="M21" i="39"/>
  <c r="L21" i="39"/>
  <c r="I21" i="39"/>
  <c r="F21" i="39"/>
  <c r="M20" i="39"/>
  <c r="C20" i="39" s="1"/>
  <c r="L20" i="39"/>
  <c r="F20" i="39"/>
  <c r="M18" i="39"/>
  <c r="L18" i="39"/>
  <c r="I18" i="39"/>
  <c r="F18" i="39"/>
  <c r="M17" i="39"/>
  <c r="L17" i="39"/>
  <c r="I17" i="39"/>
  <c r="F17" i="39"/>
  <c r="M16" i="39"/>
  <c r="L16" i="39"/>
  <c r="I16" i="39"/>
  <c r="F16" i="39"/>
  <c r="N9" i="39"/>
  <c r="K9" i="39"/>
  <c r="F15" i="38"/>
  <c r="F16" i="38" s="1"/>
  <c r="E15" i="38"/>
  <c r="E16" i="38" s="1"/>
  <c r="D15" i="38"/>
  <c r="D16" i="38" s="1"/>
  <c r="C15" i="38"/>
  <c r="C16" i="38" s="1"/>
  <c r="F10" i="38"/>
  <c r="E10" i="38"/>
  <c r="D10" i="38"/>
  <c r="C10" i="38"/>
  <c r="G9" i="38"/>
  <c r="G8" i="38"/>
  <c r="F7" i="38"/>
  <c r="E7" i="38"/>
  <c r="D7" i="38"/>
  <c r="C7" i="38"/>
  <c r="G6" i="38"/>
  <c r="G5" i="38"/>
  <c r="C25" i="37"/>
  <c r="C20" i="37"/>
  <c r="C15" i="37"/>
  <c r="D14" i="36" s="1"/>
  <c r="C10" i="37"/>
  <c r="D15" i="36"/>
  <c r="D16" i="36" s="1"/>
  <c r="G13" i="36"/>
  <c r="C35" i="39" l="1"/>
  <c r="H10" i="39" s="1"/>
  <c r="C64" i="41"/>
  <c r="K10" i="39"/>
  <c r="K8" i="39" s="1"/>
  <c r="C59" i="39"/>
  <c r="N10" i="39"/>
  <c r="N8" i="39" s="1"/>
  <c r="C54" i="41"/>
  <c r="K8" i="41" s="1"/>
  <c r="G10" i="38"/>
  <c r="G15" i="38"/>
  <c r="G16" i="38" s="1"/>
  <c r="G7" i="38"/>
  <c r="G11" i="38" s="1"/>
  <c r="C31" i="39"/>
  <c r="H9" i="39" s="1"/>
  <c r="C23" i="39"/>
  <c r="C16" i="39"/>
  <c r="C75" i="39" s="1"/>
  <c r="C14" i="36"/>
  <c r="C35" i="41"/>
  <c r="C31" i="41"/>
  <c r="C16" i="41"/>
  <c r="E9" i="41" s="1"/>
  <c r="E10" i="41"/>
  <c r="N8" i="41"/>
  <c r="E10" i="39"/>
  <c r="C74" i="39"/>
  <c r="C26" i="37"/>
  <c r="H9" i="41" l="1"/>
  <c r="C44" i="41"/>
  <c r="C76" i="39"/>
  <c r="C44" i="39"/>
  <c r="Q10" i="39"/>
  <c r="H8" i="39"/>
  <c r="C29" i="39"/>
  <c r="E9" i="39"/>
  <c r="C15" i="36"/>
  <c r="C16" i="36" s="1"/>
  <c r="Q9" i="41"/>
  <c r="H8" i="41"/>
  <c r="C29" i="41"/>
  <c r="E8" i="41" s="1"/>
  <c r="Q9" i="39" l="1"/>
  <c r="E8" i="39"/>
  <c r="Q8" i="39" s="1"/>
  <c r="Q8" i="41"/>
  <c r="C65" i="41"/>
  <c r="K10" i="41" s="1"/>
  <c r="Q10" i="41" s="1"/>
  <c r="F15" i="36" l="1"/>
  <c r="F16" i="36" s="1"/>
  <c r="E15" i="36" l="1"/>
  <c r="E16" i="36" s="1"/>
  <c r="G14" i="36"/>
  <c r="G15" i="36" s="1"/>
  <c r="G16" i="36" s="1"/>
  <c r="I27" i="35" l="1"/>
  <c r="F27" i="35"/>
  <c r="I37" i="35"/>
  <c r="F37" i="35"/>
  <c r="I47" i="35"/>
  <c r="F47" i="35"/>
  <c r="M11" i="35"/>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49" i="35" l="1"/>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31" i="35"/>
  <c r="C34" i="35"/>
  <c r="C24" i="35"/>
  <c r="C30" i="35" l="1"/>
  <c r="H5" i="35" s="1"/>
  <c r="D23" i="36" s="1"/>
  <c r="D27" i="36" s="1"/>
  <c r="C20" i="35"/>
  <c r="E5" i="35" s="1"/>
  <c r="C23" i="36" s="1"/>
  <c r="C50" i="35"/>
  <c r="N5" i="35" s="1"/>
  <c r="F23" i="36" s="1"/>
  <c r="F27" i="36" s="1"/>
  <c r="C40" i="35"/>
  <c r="R8" i="41"/>
  <c r="C27" i="36" l="1"/>
  <c r="E6" i="35"/>
  <c r="H6" i="35"/>
  <c r="N6" i="35"/>
  <c r="C51" i="35"/>
  <c r="K5" i="35"/>
  <c r="Q5" i="35" l="1"/>
  <c r="E23" i="36"/>
  <c r="E27" i="36" l="1"/>
  <c r="G23" i="36"/>
  <c r="G27" i="36" l="1"/>
  <c r="B23" i="36"/>
  <c r="H23" i="36" s="1"/>
  <c r="K6" i="35" l="1"/>
  <c r="Q6" i="35" l="1"/>
</calcChain>
</file>

<file path=xl/sharedStrings.xml><?xml version="1.0" encoding="utf-8"?>
<sst xmlns="http://schemas.openxmlformats.org/spreadsheetml/2006/main" count="296" uniqueCount="149">
  <si>
    <t>（様式3）新型コロナウイルス対応緊急支援助成　実行団体向け資金計画書雛型</t>
    <rPh sb="1" eb="3">
      <t>ヨウシキ</t>
    </rPh>
    <rPh sb="5" eb="7">
      <t>シンガタ</t>
    </rPh>
    <rPh sb="14" eb="16">
      <t>タイオウ</t>
    </rPh>
    <rPh sb="16" eb="18">
      <t>キンキュウ</t>
    </rPh>
    <rPh sb="18" eb="20">
      <t>シエン</t>
    </rPh>
    <rPh sb="20" eb="22">
      <t>ジョセイ</t>
    </rPh>
    <rPh sb="23" eb="25">
      <t>ジッコウ</t>
    </rPh>
    <rPh sb="25" eb="27">
      <t>ダンタイ</t>
    </rPh>
    <rPh sb="27" eb="28">
      <t>ム</t>
    </rPh>
    <rPh sb="29" eb="31">
      <t>シキン</t>
    </rPh>
    <rPh sb="31" eb="34">
      <t>ケイカクショ</t>
    </rPh>
    <rPh sb="34" eb="36">
      <t>ヒナガタ</t>
    </rPh>
    <phoneticPr fontId="3"/>
  </si>
  <si>
    <t xml:space="preserve"> ①調達の内訳</t>
    <phoneticPr fontId="9"/>
  </si>
  <si>
    <t>申請事業名：</t>
    <rPh sb="0" eb="2">
      <t>シンセイ</t>
    </rPh>
    <rPh sb="2" eb="4">
      <t>ジギョウ</t>
    </rPh>
    <rPh sb="4" eb="5">
      <t>メイ</t>
    </rPh>
    <phoneticPr fontId="3"/>
  </si>
  <si>
    <t>●●事業</t>
    <rPh sb="2" eb="4">
      <t>ジギョウ</t>
    </rPh>
    <phoneticPr fontId="3"/>
  </si>
  <si>
    <t>申請団体名：</t>
    <rPh sb="0" eb="2">
      <t>シンセイ</t>
    </rPh>
    <rPh sb="2" eb="4">
      <t>ダンタイ</t>
    </rPh>
    <rPh sb="4" eb="5">
      <t>メイ</t>
    </rPh>
    <phoneticPr fontId="3"/>
  </si>
  <si>
    <t>特定非営利活動法人▲▲</t>
    <rPh sb="0" eb="9">
      <t>トクテイヒエイリカツドウホウジン</t>
    </rPh>
    <phoneticPr fontId="3"/>
  </si>
  <si>
    <t>事業期間（１年間）：</t>
    <rPh sb="0" eb="2">
      <t>ジギョウ</t>
    </rPh>
    <rPh sb="2" eb="4">
      <t>キカン</t>
    </rPh>
    <rPh sb="6" eb="8">
      <t>ネンカン</t>
    </rPh>
    <phoneticPr fontId="3"/>
  </si>
  <si>
    <t>2020年9月～2021年8月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</si>
  <si>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</si>
  <si>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〇〇事業</t>
    <rPh sb="2" eb="4">
      <t>ジギョウ</t>
    </rPh>
    <phoneticPr fontId="3"/>
  </si>
  <si>
    <t>資金分配団体名：</t>
    <rPh sb="0" eb="2">
      <t>シキン</t>
    </rPh>
    <rPh sb="2" eb="4">
      <t>ブンパイ</t>
    </rPh>
    <rPh sb="4" eb="6">
      <t>ダンタイ</t>
    </rPh>
    <rPh sb="6" eb="7">
      <t>メイ</t>
    </rPh>
    <phoneticPr fontId="3"/>
  </si>
  <si>
    <t>公益財団法人財団△△</t>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</si>
  <si>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</si>
  <si>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</si>
  <si>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</si>
  <si>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</si>
  <si>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</si>
  <si>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</si>
  <si>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</si>
  <si>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</si>
  <si>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</si>
  <si>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</si>
  <si>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</si>
  <si>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</si>
  <si>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</si>
  <si>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</si>
  <si>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</si>
  <si>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</si>
  <si>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</si>
  <si>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 xml:space="preserve">注1）様式３への記載方法は、「積算の手引き」に従って記述してください。
</t>
    <rPh sb="15" eb="17">
      <t>セキサン</t>
    </rPh>
    <rPh sb="18" eb="20">
      <t>テビ</t>
    </rPh>
    <phoneticPr fontId="3"/>
  </si>
  <si>
    <t>②自己資金・民間資金（ ①調達の内訳のB)の明細</t>
    <rPh sb="1" eb="3">
      <t>ジコ</t>
    </rPh>
    <rPh sb="3" eb="5">
      <t>シキン</t>
    </rPh>
    <rPh sb="6" eb="8">
      <t>ミンカン</t>
    </rPh>
    <rPh sb="8" eb="10">
      <t>シキン</t>
    </rPh>
    <rPh sb="22" eb="24">
      <t>メイサイ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</si>
  <si>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</si>
  <si>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</si>
  <si>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</si>
  <si>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</si>
  <si>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</si>
  <si>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</si>
  <si>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</si>
  <si>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内部留保</t>
    <rPh sb="0" eb="2">
      <t>ナイブ</t>
    </rPh>
    <rPh sb="2" eb="4">
      <t>リュウホ</t>
    </rPh>
    <phoneticPr fontId="3"/>
  </si>
  <si>
    <t>A</t>
    <phoneticPr fontId="3"/>
  </si>
  <si>
    <t>受取寄付金</t>
    <rPh sb="0" eb="2">
      <t>ウケトリ</t>
    </rPh>
    <rPh sb="2" eb="5">
      <t>キフキン</t>
    </rPh>
    <phoneticPr fontId="3"/>
  </si>
  <si>
    <t>B</t>
    <phoneticPr fontId="3"/>
  </si>
  <si>
    <t>2020年12月予定</t>
    <rPh sb="4" eb="5">
      <t>ネン</t>
    </rPh>
    <rPh sb="7" eb="8">
      <t>ガツ</t>
    </rPh>
    <rPh sb="8" eb="10">
      <t>ヨテイ</t>
    </rPh>
    <phoneticPr fontId="3"/>
  </si>
  <si>
    <t>〇〇からの助成</t>
    <rPh sb="5" eb="7">
      <t>ジョセイ</t>
    </rPh>
    <phoneticPr fontId="3"/>
  </si>
  <si>
    <t>C</t>
    <phoneticPr fontId="3"/>
  </si>
  <si>
    <t>2020年度中確定予定</t>
    <rPh sb="4" eb="6">
      <t>ネンド</t>
    </rPh>
    <rPh sb="6" eb="7">
      <t>チュウ</t>
    </rPh>
    <rPh sb="7" eb="9">
      <t>カクテイ</t>
    </rPh>
    <rPh sb="9" eb="11">
      <t>ヨテイ</t>
    </rPh>
    <phoneticPr fontId="3"/>
  </si>
  <si>
    <t>クラウドファンディング</t>
    <phoneticPr fontId="3"/>
  </si>
  <si>
    <t>D</t>
    <phoneticPr fontId="3"/>
  </si>
  <si>
    <t>2020年度中予定</t>
    <rPh sb="4" eb="6">
      <t>ネンド</t>
    </rPh>
    <rPh sb="6" eb="7">
      <t>チュウ</t>
    </rPh>
    <rPh sb="7" eb="9">
      <t>ヨテイ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</si>
  <si>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</si>
  <si>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</si>
  <si>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</si>
  <si>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</si>
  <si>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</si>
  <si>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③事業費（① 調達の内訳の A+B)の明細</t>
    <rPh sb="1" eb="4">
      <t>ジギョウヒ</t>
    </rPh>
    <rPh sb="19" eb="21">
      <t>メイサイ</t>
    </rPh>
    <phoneticPr fontId="9"/>
  </si>
  <si>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</si>
  <si>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</si>
  <si>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</si>
  <si>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</si>
  <si>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</si>
  <si>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</si>
  <si>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</si>
  <si>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</si>
  <si>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2020年度</t>
  </si>
  <si>
    <t>2021年度</t>
  </si>
  <si>
    <t>2022年度</t>
  </si>
  <si>
    <t>2023年度</t>
  </si>
  <si>
    <t>D.直接事業費</t>
    <rPh sb="2" eb="4">
      <t>チョクセツ</t>
    </rPh>
    <rPh sb="4" eb="7">
      <t>ジギョウヒ</t>
    </rPh>
    <phoneticPr fontId="3"/>
  </si>
  <si>
    <t>事業費に占める割合</t>
    <rPh sb="0" eb="3">
      <t>ジギョウヒ</t>
    </rPh>
    <rPh sb="4" eb="5">
      <t>シ</t>
    </rPh>
    <rPh sb="7" eb="9">
      <t>ワリアイ</t>
    </rPh>
    <phoneticPr fontId="3"/>
  </si>
  <si>
    <t>④ 管理的経費の明細</t>
    <rPh sb="2" eb="5">
      <t>カンリテキ</t>
    </rPh>
    <rPh sb="5" eb="7">
      <t>ケイヒ</t>
    </rPh>
    <rPh sb="8" eb="10">
      <t>メイサイ</t>
    </rPh>
    <phoneticPr fontId="9"/>
  </si>
  <si>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</si>
  <si>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</si>
  <si>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</si>
  <si>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うちその他の経費</t>
    <rPh sb="6" eb="7">
      <t>タ</t>
    </rPh>
    <rPh sb="8" eb="10">
      <t>ケイヒ</t>
    </rPh>
    <rPh sb="9" eb="10">
      <t>ヒ</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</si>
  <si>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</si>
  <si>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</si>
  <si>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</si>
  <si>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</si>
  <si>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</si>
  <si>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</si>
  <si>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</si>
  <si>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</si>
  <si>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</si>
  <si>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</si>
  <si>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</si>
  <si>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</si>
  <si>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</si>
  <si>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給与手当</t>
    <rPh sb="0" eb="2">
      <t>キュウヨ</t>
    </rPh>
    <rPh sb="2" eb="4">
      <t>テアテ</t>
    </rPh>
    <phoneticPr fontId="3"/>
  </si>
  <si>
    <t>事務職員A（1名）</t>
    <rPh sb="0" eb="2">
      <t>ジム</t>
    </rPh>
    <rPh sb="2" eb="4">
      <t>ショクイン</t>
    </rPh>
    <rPh sb="7" eb="8">
      <t>メイ</t>
    </rPh>
    <phoneticPr fontId="3"/>
  </si>
  <si>
    <t>ヶ月</t>
    <rPh sb="1" eb="2">
      <t>ゲツ</t>
    </rPh>
    <phoneticPr fontId="3"/>
  </si>
  <si>
    <t>按分</t>
    <rPh sb="0" eb="2">
      <t>アンブン</t>
    </rPh>
    <phoneticPr fontId="3"/>
  </si>
  <si>
    <t>直接活動従事時間割  40万×100時間/200時間</t>
    <rPh sb="0" eb="2">
      <t>チョクセツ</t>
    </rPh>
    <rPh sb="2" eb="4">
      <t>カツドウ</t>
    </rPh>
    <rPh sb="4" eb="6">
      <t>ジュウジ</t>
    </rPh>
    <rPh sb="6" eb="8">
      <t>ジカン</t>
    </rPh>
    <rPh sb="8" eb="9">
      <t>ワリ</t>
    </rPh>
    <phoneticPr fontId="3"/>
  </si>
  <si>
    <t>事務職員B（1名）</t>
    <rPh sb="0" eb="2">
      <t>ジム</t>
    </rPh>
    <rPh sb="2" eb="4">
      <t>ショクイン</t>
    </rPh>
    <rPh sb="7" eb="8">
      <t>メイ</t>
    </rPh>
    <phoneticPr fontId="3"/>
  </si>
  <si>
    <t>直接活動従事時間割  30万×60時間/200時間</t>
    <rPh sb="0" eb="2">
      <t>チョクセツ</t>
    </rPh>
    <rPh sb="2" eb="4">
      <t>カツドウ</t>
    </rPh>
    <rPh sb="4" eb="6">
      <t>ジュウジ</t>
    </rPh>
    <rPh sb="6" eb="8">
      <t>ジカン</t>
    </rPh>
    <rPh sb="8" eb="9">
      <t>ワリ</t>
    </rPh>
    <phoneticPr fontId="3"/>
  </si>
  <si>
    <t>補助員（2名）</t>
    <rPh sb="0" eb="3">
      <t>ホジョイン</t>
    </rPh>
    <rPh sb="5" eb="6">
      <t>メイ</t>
    </rPh>
    <phoneticPr fontId="3"/>
  </si>
  <si>
    <t>人</t>
    <rPh sb="0" eb="1">
      <t>ニン</t>
    </rPh>
    <phoneticPr fontId="3"/>
  </si>
  <si>
    <t>時間</t>
    <rPh sb="0" eb="2">
      <t>ジカン</t>
    </rPh>
    <phoneticPr fontId="3"/>
  </si>
  <si>
    <t>1ヶ月あたり一人8０時間勤務（時給1000円）</t>
    <phoneticPr fontId="3"/>
  </si>
  <si>
    <t>その他の経費</t>
    <rPh sb="2" eb="3">
      <t>タ</t>
    </rPh>
    <rPh sb="4" eb="6">
      <t>ケイヒ</t>
    </rPh>
    <rPh sb="5" eb="6">
      <t>ヒ</t>
    </rPh>
    <phoneticPr fontId="3"/>
  </si>
  <si>
    <t>印刷製本費</t>
    <rPh sb="0" eb="2">
      <t>インサツ</t>
    </rPh>
    <rPh sb="2" eb="5">
      <t>セイホンヒ</t>
    </rPh>
    <phoneticPr fontId="3"/>
  </si>
  <si>
    <t>印刷費</t>
    <rPh sb="0" eb="2">
      <t>インサツ</t>
    </rPh>
    <rPh sb="2" eb="3">
      <t>ヒ</t>
    </rPh>
    <phoneticPr fontId="3"/>
  </si>
  <si>
    <t>部</t>
    <rPh sb="0" eb="1">
      <t>ブ</t>
    </rPh>
    <phoneticPr fontId="3"/>
  </si>
  <si>
    <t>回</t>
    <rPh sb="0" eb="1">
      <t>カイ</t>
    </rPh>
    <phoneticPr fontId="3"/>
  </si>
  <si>
    <t>家賃</t>
    <rPh sb="0" eb="2">
      <t>ヤチン</t>
    </rPh>
    <phoneticPr fontId="3"/>
  </si>
  <si>
    <t>か月</t>
    <rPh sb="1" eb="2">
      <t>ゲツ</t>
    </rPh>
    <phoneticPr fontId="3"/>
  </si>
  <si>
    <t>面積（使用）割合５0%　６万円×５０％</t>
    <rPh sb="0" eb="2">
      <t>メンセキ</t>
    </rPh>
    <rPh sb="3" eb="5">
      <t>シヨウ</t>
    </rPh>
    <rPh sb="6" eb="8">
      <t>ワリアイ</t>
    </rPh>
    <rPh sb="13" eb="14">
      <t>マン</t>
    </rPh>
    <rPh sb="14" eb="15">
      <t>エン</t>
    </rPh>
    <phoneticPr fontId="3"/>
  </si>
  <si>
    <t>事務職員（1名）</t>
    <rPh sb="0" eb="2">
      <t>ジム</t>
    </rPh>
    <rPh sb="2" eb="4">
      <t>ショクイン</t>
    </rPh>
    <rPh sb="6" eb="7">
      <t>メイ</t>
    </rPh>
    <phoneticPr fontId="3"/>
  </si>
  <si>
    <t>資料印刷費</t>
    <rPh sb="0" eb="2">
      <t>シリョウ</t>
    </rPh>
    <rPh sb="2" eb="4">
      <t>インサツ</t>
    </rPh>
    <rPh sb="4" eb="5">
      <t>ヒ</t>
    </rPh>
    <phoneticPr fontId="3"/>
  </si>
  <si>
    <t>面積（使用）割合５0%　６万円×５０％</t>
    <phoneticPr fontId="3"/>
  </si>
  <si>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</si>
  <si>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</si>
  <si>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</si>
  <si>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⑤ 直接事業費（③事業費のD)の支出明細</t>
    <rPh sb="2" eb="4">
      <t>チョクセツ</t>
    </rPh>
    <rPh sb="4" eb="7">
      <t>ジギョウヒ</t>
    </rPh>
    <rPh sb="9" eb="12">
      <t>ジギョウヒ</t>
    </rPh>
    <rPh sb="16" eb="18">
      <t>シシュツ</t>
    </rPh>
    <rPh sb="18" eb="20">
      <t>メイサイ</t>
    </rPh>
    <phoneticPr fontId="9"/>
  </si>
  <si>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</si>
  <si>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</si>
  <si>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</si>
  <si>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</si>
  <si>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</si>
  <si>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給与手当</t>
    <rPh sb="0" eb="4">
      <t>キュウヨテアテ</t>
    </rPh>
    <phoneticPr fontId="3"/>
  </si>
  <si>
    <t>職員（1名）</t>
    <rPh sb="0" eb="2">
      <t>ショクイン</t>
    </rPh>
    <rPh sb="4" eb="5">
      <t>メイ</t>
    </rPh>
    <phoneticPr fontId="3"/>
  </si>
  <si>
    <t>専任</t>
    <rPh sb="0" eb="2">
      <t>センニン</t>
    </rPh>
    <phoneticPr fontId="3"/>
  </si>
  <si>
    <t>40万×240時間/480時間・・・事業従事時間割</t>
    <rPh sb="2" eb="3">
      <t>マン</t>
    </rPh>
    <rPh sb="7" eb="9">
      <t>ジカン</t>
    </rPh>
    <rPh sb="13" eb="15">
      <t>ジカン</t>
    </rPh>
    <rPh sb="18" eb="20">
      <t>ジギョウ</t>
    </rPh>
    <rPh sb="20" eb="22">
      <t>ジュウジ</t>
    </rPh>
    <rPh sb="22" eb="25">
      <t>ジカンワリ</t>
    </rPh>
    <phoneticPr fontId="3"/>
  </si>
  <si>
    <t>補助員</t>
    <rPh sb="0" eb="3">
      <t>ホジョイン</t>
    </rPh>
    <phoneticPr fontId="3"/>
  </si>
  <si>
    <t>人</t>
    <rPh sb="0" eb="1">
      <t>ヒト</t>
    </rPh>
    <phoneticPr fontId="3"/>
  </si>
  <si>
    <t>1ヶ月あたり一人8０時間勤務（時給1000円）</t>
    <rPh sb="2" eb="3">
      <t>ゲツ</t>
    </rPh>
    <rPh sb="6" eb="8">
      <t>ヒトリ</t>
    </rPh>
    <rPh sb="10" eb="12">
      <t>ジカン</t>
    </rPh>
    <rPh sb="12" eb="14">
      <t>キンム</t>
    </rPh>
    <rPh sb="15" eb="17">
      <t>ジキュウ</t>
    </rPh>
    <rPh sb="21" eb="22">
      <t>エン</t>
    </rPh>
    <phoneticPr fontId="3"/>
  </si>
  <si>
    <t>その他の活動費</t>
    <rPh sb="2" eb="3">
      <t>タ</t>
    </rPh>
    <rPh sb="4" eb="6">
      <t>カツドウ</t>
    </rPh>
    <rPh sb="6" eb="7">
      <t>ヒ</t>
    </rPh>
    <phoneticPr fontId="3"/>
  </si>
  <si>
    <t>備品</t>
    <rPh sb="0" eb="2">
      <t>ビヒン</t>
    </rPh>
    <phoneticPr fontId="3"/>
  </si>
  <si>
    <t>pc購入</t>
    <rPh sb="2" eb="4">
      <t>コウニュウ</t>
    </rPh>
    <phoneticPr fontId="3"/>
  </si>
  <si>
    <t>台</t>
    <rPh sb="0" eb="1">
      <t>ダイ</t>
    </rPh>
    <phoneticPr fontId="3"/>
  </si>
  <si>
    <t>会議費</t>
    <rPh sb="0" eb="3">
      <t>カイギヒ</t>
    </rPh>
    <phoneticPr fontId="3"/>
  </si>
  <si>
    <t>会場費</t>
    <rPh sb="0" eb="3">
      <t>カイジョウヒ</t>
    </rPh>
    <phoneticPr fontId="3"/>
  </si>
  <si>
    <t>日</t>
    <rPh sb="0" eb="1">
      <t>ヒ</t>
    </rPh>
    <phoneticPr fontId="3"/>
  </si>
  <si>
    <t>謝金</t>
    <rPh sb="0" eb="2">
      <t>シャキン</t>
    </rPh>
    <phoneticPr fontId="3"/>
  </si>
  <si>
    <t>交通費</t>
    <rPh sb="0" eb="3">
      <t>コウツウヒ</t>
    </rPh>
    <phoneticPr fontId="3"/>
  </si>
  <si>
    <t>40万×240時間/480時間・・・事業従事時間割</t>
    <phoneticPr fontId="3"/>
  </si>
  <si>
    <t>通信運搬費</t>
    <rPh sb="0" eb="2">
      <t>ツウシン</t>
    </rPh>
    <rPh sb="2" eb="4">
      <t>ウンパン</t>
    </rPh>
    <rPh sb="4" eb="5">
      <t>ヒ</t>
    </rPh>
    <phoneticPr fontId="3"/>
  </si>
  <si>
    <t>運搬費</t>
    <rPh sb="0" eb="2">
      <t>ウンパン</t>
    </rPh>
    <rPh sb="2" eb="3">
      <t>ヒ</t>
    </rPh>
    <phoneticPr fontId="3"/>
  </si>
  <si>
    <t>運送業者への荷造り費及び運賃等</t>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</si>
  <si>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</si>
  <si>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</si>
  <si>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</si>
  <si>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</si>
  <si>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</si>
  <si>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</si>
  <si>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</si>
  <si>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</si>
  <si>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科目</t>
    <rPh sb="0" eb="2">
      <t>カモク</t>
    </rPh>
    <phoneticPr fontId="9"/>
  </si>
  <si>
    <t>備考</t>
    <rPh sb="0" eb="2">
      <t>ビコウ</t>
    </rPh>
    <phoneticPr fontId="9"/>
  </si>
  <si>
    <t>　合計</t>
    <rPh sb="1" eb="3">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</si>
</sst>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
    <numFmt numFmtId="177" formatCode="0.0%"/>
    <numFmt numFmtId="178" formatCode="0_ "/>
    <numFmt numFmtId="179" formatCode="0.0_);[Red]\(0.0\)"/>
    <numFmt numFmtId="180" formatCode="#,##0.0;[Red]\-#,##0.0"/>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b/>
      <sz val="10"/>
      <color rgb="FFFF0000"/>
      <name val="游ゴシック"/>
      <family val="3"/>
      <charset val="128"/>
    </font>
    <font>
      <b/>
      <sz val="11"/>
      <name val="游ゴシック Light"/>
      <family val="3"/>
      <charset val="128"/>
      <scheme val="major"/>
    </font>
    <font>
      <sz val="11"/>
      <name val="游ゴシック"/>
      <family val="2"/>
      <charset val="128"/>
      <scheme val="minor"/>
    </font>
    <font>
      <sz val="11"/>
      <name val="游ゴシック Light"/>
      <family val="3"/>
      <charset val="128"/>
      <scheme val="major"/>
    </font>
  </fonts>
  <fills count="1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24">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19" fillId="0" borderId="0" xfId="0" applyFont="1" applyProtection="1">
      <alignment vertical="center"/>
    </xf>
    <xf numFmtId="0" fontId="22" fillId="0" borderId="0" xfId="0" applyFont="1" applyProtection="1">
      <alignment vertical="center"/>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43" fillId="0" borderId="0" xfId="0" applyFont="1" applyBorder="1" applyAlignment="1" applyProtection="1">
      <alignment horizontal="left" vertical="center"/>
    </xf>
    <xf numFmtId="0" fontId="32" fillId="0" borderId="0" xfId="0" applyFont="1" applyProtection="1">
      <alignment vertical="center"/>
    </xf>
    <xf numFmtId="0" fontId="6" fillId="3" borderId="1" xfId="0" applyFont="1" applyFill="1" applyBorder="1" applyAlignment="1" applyProtection="1">
      <alignment horizontal="center" vertical="center"/>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0" fontId="20" fillId="10" borderId="1" xfId="0" applyFont="1" applyFill="1" applyBorder="1" applyAlignment="1" applyProtection="1">
      <alignment horizontal="left" vertical="center"/>
      <protection locked="0"/>
    </xf>
    <xf numFmtId="38" fontId="46" fillId="6" borderId="9" xfId="1" applyFont="1" applyFill="1" applyBorder="1" applyAlignment="1" applyProtection="1">
      <alignment horizontal="left" vertical="center" wrapText="1" shrinkToFit="1"/>
      <protection locked="0"/>
    </xf>
    <xf numFmtId="179" fontId="13" fillId="6" borderId="0" xfId="1" applyNumberFormat="1" applyFont="1" applyFill="1" applyBorder="1" applyAlignment="1" applyProtection="1">
      <alignment vertical="center" shrinkToFit="1"/>
      <protection locked="0"/>
    </xf>
    <xf numFmtId="180" fontId="13" fillId="5" borderId="11" xfId="1" applyNumberFormat="1" applyFont="1" applyFill="1" applyBorder="1" applyAlignment="1" applyProtection="1">
      <alignment vertical="center" shrinkToFit="1"/>
      <protection locked="0"/>
    </xf>
    <xf numFmtId="180" fontId="13" fillId="5"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0" fontId="33" fillId="2" borderId="1" xfId="0" applyNumberFormat="1" applyFont="1" applyFill="1" applyBorder="1" applyAlignment="1" applyProtection="1">
      <alignment horizontal="center" vertical="center"/>
    </xf>
    <xf numFmtId="38" fontId="26" fillId="0" borderId="2" xfId="1" applyNumberFormat="1" applyFont="1" applyFill="1" applyBorder="1" applyAlignment="1" applyProtection="1">
      <alignment horizontal="center" vertical="center"/>
      <protection locked="0"/>
    </xf>
    <xf numFmtId="176" fontId="26" fillId="0" borderId="1"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0" fontId="6" fillId="9" borderId="1"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0" fillId="0" borderId="1" xfId="0"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0" fillId="0" borderId="9" xfId="0" applyBorder="1" applyAlignment="1">
      <alignmen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177" fontId="15" fillId="8" borderId="1" xfId="2" applyNumberFormat="1"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44" fillId="0" borderId="6" xfId="0" applyFont="1" applyBorder="1" applyAlignment="1" applyProtection="1">
      <alignment horizontal="left" vertical="top"/>
      <protection locked="0"/>
    </xf>
    <xf numFmtId="0" fontId="45" fillId="0" borderId="6" xfId="0" applyFont="1" applyBorder="1" applyAlignment="1">
      <alignment horizontal="left" vertical="top"/>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25" fillId="0" borderId="1" xfId="0" applyFont="1" applyBorder="1" applyAlignment="1" applyProtection="1">
      <alignment horizontal="center" vertical="center"/>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7" borderId="13"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32" fillId="0" borderId="11" xfId="0" applyFont="1" applyBorder="1" applyAlignment="1" applyProtection="1">
      <alignment horizontal="left" vertical="top"/>
    </xf>
    <xf numFmtId="0" fontId="0" fillId="0" borderId="0" xfId="0" applyBorder="1" applyAlignment="1" applyProtection="1">
      <alignment horizontal="left" vertical="center" wrapText="1"/>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21" fillId="0" borderId="1" xfId="0" applyFont="1" applyFill="1" applyBorder="1" applyAlignment="1" applyProtection="1">
      <alignment horizontal="center" vertical="center" wrapText="1"/>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4"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5" fillId="9" borderId="1"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1" fillId="8" borderId="1" xfId="1" applyFont="1" applyFill="1" applyBorder="1" applyAlignment="1" applyProtection="1">
      <alignment horizontal="center" vertical="center"/>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31" fillId="0" borderId="1" xfId="0" applyFont="1" applyBorder="1" applyAlignment="1" applyProtection="1">
      <alignment horizontal="left" vertical="center"/>
    </xf>
    <xf numFmtId="38" fontId="17" fillId="2" borderId="1" xfId="1" applyFont="1" applyFill="1" applyBorder="1" applyAlignment="1" applyProtection="1">
      <alignment horizontal="center" vertical="center"/>
    </xf>
    <xf numFmtId="38" fontId="17" fillId="8"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6" fillId="7" borderId="0" xfId="0" applyFont="1" applyFill="1" applyBorder="1" applyAlignment="1" applyProtection="1">
      <alignment horizontal="left"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323851</xdr:colOff>
      <xdr:row>1</xdr:row>
      <xdr:rowOff>66675</xdr:rowOff>
    </xdr:from>
    <xdr:to>
      <xdr:col>6</xdr:col>
      <xdr:colOff>1</xdr:colOff>
      <xdr:row>2</xdr:row>
      <xdr:rowOff>79247</xdr:rowOff>
    </xdr:to>
    <xdr:sp macro="" textlink="">
      <xdr:nvSpPr>
        <xdr:cNvPr id="2" name="四角形吹き出し 1">
          <a:extLst>
            <a:ext uri="{FF2B5EF4-FFF2-40B4-BE49-F238E27FC236}">
              <a16:creationId xmlns:a16="http://schemas.microsoft.com/office/drawing/2014/main" xmlns="" id="{00000000-0008-0000-0000-000002000000}"/>
            </a:ext>
          </a:extLst>
        </xdr:cNvPr>
        <xdr:cNvSpPr/>
      </xdr:nvSpPr>
      <xdr:spPr>
        <a:xfrm>
          <a:off x="2133601" y="371475"/>
          <a:ext cx="3448050" cy="317372"/>
        </a:xfrm>
        <a:prstGeom prst="wedgeRectCallout">
          <a:avLst>
            <a:gd name="adj1" fmla="val -53098"/>
            <a:gd name="adj2" fmla="val 116024"/>
          </a:avLst>
        </a:prstGeom>
        <a:solidFill>
          <a:srgbClr val="92D05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事業計画に記載した申請事業名を記載してください。</a:t>
          </a:r>
          <a:endParaRPr kumimoji="1" lang="en-US" altLang="ja-JP" sz="1100"/>
        </a:p>
        <a:p>
          <a:pPr algn="l"/>
          <a:endParaRPr kumimoji="1" lang="ja-JP" altLang="en-US" sz="1100"/>
        </a:p>
      </xdr:txBody>
    </xdr:sp>
    <xdr:clientData/>
  </xdr:twoCellAnchor>
  <xdr:twoCellAnchor>
    <xdr:from>
      <xdr:col>1</xdr:col>
      <xdr:colOff>390525</xdr:colOff>
      <xdr:row>16</xdr:row>
      <xdr:rowOff>133350</xdr:rowOff>
    </xdr:from>
    <xdr:to>
      <xdr:col>4</xdr:col>
      <xdr:colOff>923925</xdr:colOff>
      <xdr:row>17</xdr:row>
      <xdr:rowOff>171449</xdr:rowOff>
    </xdr:to>
    <xdr:sp macro="" textlink="">
      <xdr:nvSpPr>
        <xdr:cNvPr id="5" name="四角形吹き出し 4">
          <a:extLst>
            <a:ext uri="{FF2B5EF4-FFF2-40B4-BE49-F238E27FC236}">
              <a16:creationId xmlns:a16="http://schemas.microsoft.com/office/drawing/2014/main" xmlns="" id="{00000000-0008-0000-0000-000005000000}"/>
            </a:ext>
          </a:extLst>
        </xdr:cNvPr>
        <xdr:cNvSpPr/>
      </xdr:nvSpPr>
      <xdr:spPr>
        <a:xfrm>
          <a:off x="1619250" y="4467225"/>
          <a:ext cx="3000375" cy="285749"/>
        </a:xfrm>
        <a:prstGeom prst="wedgeRectCallout">
          <a:avLst>
            <a:gd name="adj1" fmla="val -15839"/>
            <a:gd name="adj2" fmla="val 24972"/>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黄色セルは自動計算ですので、記載不要です。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1352551</xdr:colOff>
      <xdr:row>0</xdr:row>
      <xdr:rowOff>161924</xdr:rowOff>
    </xdr:from>
    <xdr:to>
      <xdr:col>4</xdr:col>
      <xdr:colOff>1638300</xdr:colOff>
      <xdr:row>3</xdr:row>
      <xdr:rowOff>28575</xdr:rowOff>
    </xdr:to>
    <xdr:sp macro="" textlink="">
      <xdr:nvSpPr>
        <xdr:cNvPr id="2" name="四角形吹き出し 2">
          <a:extLst>
            <a:ext uri="{FF2B5EF4-FFF2-40B4-BE49-F238E27FC236}">
              <a16:creationId xmlns:a16="http://schemas.microsoft.com/office/drawing/2014/main" xmlns="" id="{DB48D806-50EB-46F5-9BFB-372835E6B04E}"/>
            </a:ext>
          </a:extLst>
        </xdr:cNvPr>
        <xdr:cNvSpPr/>
      </xdr:nvSpPr>
      <xdr:spPr>
        <a:xfrm>
          <a:off x="4772026" y="161924"/>
          <a:ext cx="1704974" cy="647701"/>
        </a:xfrm>
        <a:prstGeom prst="wedgeRectCallout">
          <a:avLst>
            <a:gd name="adj1" fmla="val -61487"/>
            <a:gd name="adj2" fmla="val 96003"/>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調達角度を</a:t>
          </a: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D</a:t>
          </a:r>
          <a:r>
            <a:rPr kumimoji="1" lang="ja-JP" altLang="en-US" sz="1100">
              <a:solidFill>
                <a:sysClr val="windowText" lastClr="000000"/>
              </a:solidFill>
            </a:rPr>
            <a:t>の中かから選択してください。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0</xdr:row>
      <xdr:rowOff>276225</xdr:rowOff>
    </xdr:from>
    <xdr:to>
      <xdr:col>7</xdr:col>
      <xdr:colOff>304800</xdr:colOff>
      <xdr:row>1</xdr:row>
      <xdr:rowOff>285750</xdr:rowOff>
    </xdr:to>
    <xdr:sp macro="" textlink="">
      <xdr:nvSpPr>
        <xdr:cNvPr id="3" name="四角形吹き出し 2">
          <a:extLst>
            <a:ext uri="{FF2B5EF4-FFF2-40B4-BE49-F238E27FC236}">
              <a16:creationId xmlns:a16="http://schemas.microsoft.com/office/drawing/2014/main" xmlns="" id="{00000000-0008-0000-0200-000003000000}"/>
            </a:ext>
          </a:extLst>
        </xdr:cNvPr>
        <xdr:cNvSpPr/>
      </xdr:nvSpPr>
      <xdr:spPr>
        <a:xfrm>
          <a:off x="3352800" y="276225"/>
          <a:ext cx="3562350" cy="314325"/>
        </a:xfrm>
        <a:prstGeom prst="wedgeRectCallout">
          <a:avLst>
            <a:gd name="adj1" fmla="val -37678"/>
            <a:gd name="adj2" fmla="val 197703"/>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④管理的経費、⑤直接事業費から転記してください。</a:t>
          </a:r>
          <a:endParaRPr kumimoji="1" lang="en-US" altLang="ja-JP" sz="1100">
            <a:solidFill>
              <a:sysClr val="windowText" lastClr="000000"/>
            </a:solidFill>
          </a:endParaRPr>
        </a:p>
      </xdr:txBody>
    </xdr:sp>
    <xdr:clientData/>
  </xdr:twoCellAnchor>
  <xdr:twoCellAnchor>
    <xdr:from>
      <xdr:col>2</xdr:col>
      <xdr:colOff>142874</xdr:colOff>
      <xdr:row>10</xdr:row>
      <xdr:rowOff>180975</xdr:rowOff>
    </xdr:from>
    <xdr:to>
      <xdr:col>4</xdr:col>
      <xdr:colOff>19049</xdr:colOff>
      <xdr:row>10</xdr:row>
      <xdr:rowOff>793623</xdr:rowOff>
    </xdr:to>
    <xdr:sp macro="" textlink="">
      <xdr:nvSpPr>
        <xdr:cNvPr id="4" name="吹き出し: 四角形 3">
          <a:extLst>
            <a:ext uri="{FF2B5EF4-FFF2-40B4-BE49-F238E27FC236}">
              <a16:creationId xmlns:a16="http://schemas.microsoft.com/office/drawing/2014/main" xmlns="" id="{DA03EE34-1C2A-4609-8138-5BF86FC5476D}"/>
            </a:ext>
          </a:extLst>
        </xdr:cNvPr>
        <xdr:cNvSpPr/>
      </xdr:nvSpPr>
      <xdr:spPr>
        <a:xfrm>
          <a:off x="2371724" y="3038475"/>
          <a:ext cx="1628775" cy="612648"/>
        </a:xfrm>
        <a:prstGeom prst="wedgeRectCallout">
          <a:avLst>
            <a:gd name="adj1" fmla="val -6213"/>
            <a:gd name="adj2" fmla="val -15360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②自己資金・民間資金より転記してください。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149223</xdr:colOff>
      <xdr:row>1</xdr:row>
      <xdr:rowOff>15873</xdr:rowOff>
    </xdr:from>
    <xdr:to>
      <xdr:col>16</xdr:col>
      <xdr:colOff>1984374</xdr:colOff>
      <xdr:row>4</xdr:row>
      <xdr:rowOff>269874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49223" y="396873"/>
          <a:ext cx="15138401" cy="1397001"/>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管理的経費とは、直接事業費（⑤直接事業費：欄外参照）以外の当該事業に関連する間接経費（一般管理費）で助成対象事業に要する共通経費において、一定の負担が生じている経費などです。例えば、人件費の場合は、算出方法及び考え方を備考欄に記載してください。管理部門などの管理経費、事務所の家賃等の内訳を備考欄に記載してください。</a:t>
          </a:r>
        </a:p>
      </xdr:txBody>
    </xdr:sp>
    <xdr:clientData/>
  </xdr:twoCellAnchor>
  <xdr:twoCellAnchor>
    <xdr:from>
      <xdr:col>9</xdr:col>
      <xdr:colOff>841375</xdr:colOff>
      <xdr:row>6</xdr:row>
      <xdr:rowOff>428625</xdr:rowOff>
    </xdr:from>
    <xdr:to>
      <xdr:col>16</xdr:col>
      <xdr:colOff>111125</xdr:colOff>
      <xdr:row>11</xdr:row>
      <xdr:rowOff>111126</xdr:rowOff>
    </xdr:to>
    <xdr:sp macro="" textlink="">
      <xdr:nvSpPr>
        <xdr:cNvPr id="4" name="四角形吹き出し 3">
          <a:extLst>
            <a:ext uri="{FF2B5EF4-FFF2-40B4-BE49-F238E27FC236}">
              <a16:creationId xmlns:a16="http://schemas.microsoft.com/office/drawing/2014/main" xmlns="" id="{00000000-0008-0000-0300-000004000000}"/>
            </a:ext>
          </a:extLst>
        </xdr:cNvPr>
        <xdr:cNvSpPr/>
      </xdr:nvSpPr>
      <xdr:spPr>
        <a:xfrm>
          <a:off x="8604250" y="2667000"/>
          <a:ext cx="4810125" cy="1555751"/>
        </a:xfrm>
        <a:prstGeom prst="wedgeRectCallout">
          <a:avLst>
            <a:gd name="adj1" fmla="val -122579"/>
            <a:gd name="adj2" fmla="val 87562"/>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人件費単価は、原則として実行団体の給与規程等により決定してください。職員が複数の事業に従事している場合は、本事業に従事する範囲のみ助成対象となります。</a:t>
          </a:r>
        </a:p>
      </xdr:txBody>
    </xdr:sp>
    <xdr:clientData/>
  </xdr:twoCellAnchor>
  <xdr:twoCellAnchor>
    <xdr:from>
      <xdr:col>2</xdr:col>
      <xdr:colOff>285750</xdr:colOff>
      <xdr:row>7</xdr:row>
      <xdr:rowOff>95250</xdr:rowOff>
    </xdr:from>
    <xdr:to>
      <xdr:col>4</xdr:col>
      <xdr:colOff>0</xdr:colOff>
      <xdr:row>11</xdr:row>
      <xdr:rowOff>153717</xdr:rowOff>
    </xdr:to>
    <xdr:sp macro="" textlink="">
      <xdr:nvSpPr>
        <xdr:cNvPr id="8" name="四角形吹き出し 7">
          <a:extLst>
            <a:ext uri="{FF2B5EF4-FFF2-40B4-BE49-F238E27FC236}">
              <a16:creationId xmlns:a16="http://schemas.microsoft.com/office/drawing/2014/main" xmlns="" id="{00000000-0008-0000-0300-000008000000}"/>
            </a:ext>
          </a:extLst>
        </xdr:cNvPr>
        <xdr:cNvSpPr/>
      </xdr:nvSpPr>
      <xdr:spPr>
        <a:xfrm>
          <a:off x="1841500" y="3032125"/>
          <a:ext cx="2381250" cy="1233217"/>
        </a:xfrm>
        <a:prstGeom prst="wedgeRectCallout">
          <a:avLst>
            <a:gd name="adj1" fmla="val -73500"/>
            <a:gd name="adj2" fmla="val 63787"/>
          </a:avLst>
        </a:prstGeom>
        <a:solidFill>
          <a:srgbClr val="92D050"/>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游ゴシック"/>
              <a:cs typeface="+mn-cs"/>
            </a:rPr>
            <a:t>財務諸表で日常用いている会計科目を使用してください。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277092</xdr:colOff>
      <xdr:row>9</xdr:row>
      <xdr:rowOff>259773</xdr:rowOff>
    </xdr:from>
    <xdr:to>
      <xdr:col>10</xdr:col>
      <xdr:colOff>675409</xdr:colOff>
      <xdr:row>14</xdr:row>
      <xdr:rowOff>138546</xdr:rowOff>
    </xdr:to>
    <xdr:sp macro="" textlink="">
      <xdr:nvSpPr>
        <xdr:cNvPr id="2" name="四角形吹き出し 1">
          <a:extLst>
            <a:ext uri="{FF2B5EF4-FFF2-40B4-BE49-F238E27FC236}">
              <a16:creationId xmlns:a16="http://schemas.microsoft.com/office/drawing/2014/main" xmlns="" id="{00000000-0008-0000-0400-000002000000}"/>
            </a:ext>
          </a:extLst>
        </xdr:cNvPr>
        <xdr:cNvSpPr/>
      </xdr:nvSpPr>
      <xdr:spPr>
        <a:xfrm>
          <a:off x="4554683" y="2632364"/>
          <a:ext cx="4970317" cy="1627909"/>
        </a:xfrm>
        <a:prstGeom prst="wedgeRectCallout">
          <a:avLst>
            <a:gd name="adj1" fmla="val -45223"/>
            <a:gd name="adj2" fmla="val 6675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人件費単価は、原則として実行団体の給与規程等により決定してください。職員が複数の事業に従事している場合は、本事業に従事する範囲のみ助成対象となります。</a:t>
          </a:r>
        </a:p>
      </xdr:txBody>
    </xdr:sp>
    <xdr:clientData/>
  </xdr:twoCellAnchor>
  <xdr:twoCellAnchor>
    <xdr:from>
      <xdr:col>1</xdr:col>
      <xdr:colOff>17316</xdr:colOff>
      <xdr:row>9</xdr:row>
      <xdr:rowOff>225136</xdr:rowOff>
    </xdr:from>
    <xdr:to>
      <xdr:col>3</xdr:col>
      <xdr:colOff>329046</xdr:colOff>
      <xdr:row>12</xdr:row>
      <xdr:rowOff>110421</xdr:rowOff>
    </xdr:to>
    <xdr:sp macro="" textlink="">
      <xdr:nvSpPr>
        <xdr:cNvPr id="3" name="四角形吹き出し 2">
          <a:extLst>
            <a:ext uri="{FF2B5EF4-FFF2-40B4-BE49-F238E27FC236}">
              <a16:creationId xmlns:a16="http://schemas.microsoft.com/office/drawing/2014/main" xmlns="" id="{00000000-0008-0000-0400-000003000000}"/>
            </a:ext>
          </a:extLst>
        </xdr:cNvPr>
        <xdr:cNvSpPr/>
      </xdr:nvSpPr>
      <xdr:spPr>
        <a:xfrm>
          <a:off x="173180" y="2597727"/>
          <a:ext cx="3048002" cy="1010967"/>
        </a:xfrm>
        <a:prstGeom prst="wedgeRectCallou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財務諸表で日常用いている会計科目を使用してください。</a:t>
          </a:r>
        </a:p>
      </xdr:txBody>
    </xdr:sp>
    <xdr:clientData/>
  </xdr:twoCellAnchor>
  <xdr:twoCellAnchor>
    <xdr:from>
      <xdr:col>1</xdr:col>
      <xdr:colOff>101024</xdr:colOff>
      <xdr:row>0</xdr:row>
      <xdr:rowOff>352136</xdr:rowOff>
    </xdr:from>
    <xdr:to>
      <xdr:col>16</xdr:col>
      <xdr:colOff>1984375</xdr:colOff>
      <xdr:row>4</xdr:row>
      <xdr:rowOff>238126</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259774" y="352136"/>
          <a:ext cx="15107226" cy="140999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abSelected="1" view="pageBreakPreview" topLeftCell="A17" zoomScaleNormal="100" zoomScaleSheetLayoutView="100" workbookViewId="0">
      <selection activeCell="D7" sqref="D7"/>
    </sheetView>
  </sheetViews>
  <sheetFormatPr defaultColWidth="9" defaultRowHeight="18" x14ac:dyDescent="0.55000000000000004"/>
  <cols>
    <col min="1" max="1" width="16.08203125" style="46" customWidth="1"/>
    <col min="2" max="2" width="7.58203125" style="46" customWidth="1"/>
    <col min="3" max="7" width="12.33203125" style="46" customWidth="1"/>
    <col min="8" max="8" width="15.58203125" style="46" customWidth="1"/>
    <col min="9" max="9" width="9" style="46"/>
    <col min="10" max="10" width="9.33203125" style="46" bestFit="1" customWidth="1"/>
    <col min="11" max="12" width="9.25" style="46" bestFit="1" customWidth="1"/>
    <col min="13" max="16384" width="9" style="46"/>
  </cols>
  <sheetData>
    <row r="1" spans="1:13" ht="22.5" x14ac:dyDescent="0.55000000000000004">
      <c r="A1" s="198" t="s">
        <v>0</v>
      </c>
      <c r="B1" s="194"/>
      <c r="C1" s="194"/>
      <c r="D1" s="194"/>
      <c r="E1" s="194"/>
      <c r="G1" s="195"/>
    </row>
    <row r="2" spans="1:13" ht="22.5" x14ac:dyDescent="0.55000000000000004">
      <c r="A2" s="394" t="s">
        <v>1</v>
      </c>
      <c r="B2" s="394"/>
      <c r="C2" s="394"/>
      <c r="D2" s="394"/>
      <c r="E2" s="394"/>
      <c r="F2" s="394"/>
      <c r="G2" s="394"/>
      <c r="H2" s="52"/>
      <c r="I2" s="53"/>
      <c r="J2" s="53"/>
      <c r="K2" s="54"/>
      <c r="L2" s="53"/>
      <c r="M2" s="53"/>
    </row>
    <row r="3" spans="1:13" ht="13.5" customHeight="1" x14ac:dyDescent="0.55000000000000004">
      <c r="A3" s="369"/>
      <c r="B3" s="369"/>
      <c r="C3" s="369"/>
      <c r="D3" s="369"/>
      <c r="E3" s="369"/>
      <c r="F3" s="369"/>
      <c r="G3" s="369"/>
      <c r="H3" s="52"/>
      <c r="I3" s="53"/>
      <c r="J3" s="53"/>
      <c r="K3" s="54"/>
      <c r="L3" s="53"/>
      <c r="M3" s="53"/>
    </row>
    <row r="4" spans="1:13" ht="20.149999999999999" customHeight="1" x14ac:dyDescent="0.55000000000000004">
      <c r="A4" s="13" t="s">
        <v>2</v>
      </c>
      <c r="B4" s="395" t="s">
        <v>3</v>
      </c>
      <c r="C4" s="395"/>
      <c r="D4" s="396"/>
      <c r="E4" s="396"/>
      <c r="F4" s="396"/>
      <c r="G4" s="396"/>
      <c r="H4" s="52"/>
      <c r="I4" s="53"/>
      <c r="J4" s="53"/>
      <c r="K4" s="54"/>
      <c r="L4" s="53"/>
      <c r="M4" s="53"/>
    </row>
    <row r="5" spans="1:13" s="135" customFormat="1" ht="20.149999999999999" customHeight="1" x14ac:dyDescent="0.55000000000000004">
      <c r="A5" s="13" t="s">
        <v>4</v>
      </c>
      <c r="B5" s="392" t="s">
        <v>5</v>
      </c>
      <c r="C5" s="392"/>
      <c r="D5" s="392"/>
      <c r="E5" s="392"/>
      <c r="F5" s="392"/>
      <c r="G5" s="392"/>
      <c r="H5" s="134"/>
      <c r="I5" s="53"/>
      <c r="J5" s="53"/>
      <c r="K5" s="54"/>
      <c r="L5" s="53"/>
      <c r="M5" s="53"/>
    </row>
    <row r="6" spans="1:13" s="135" customFormat="1" ht="20.149999999999999" customHeight="1" x14ac:dyDescent="0.55000000000000004">
      <c r="A6" s="13" t="s">
        <v>6</v>
      </c>
      <c r="B6" s="196"/>
      <c r="C6" s="392" t="s">
        <v>7</v>
      </c>
      <c r="D6" s="393"/>
      <c r="E6" s="393"/>
      <c r="F6" s="393"/>
      <c r="G6" s="393"/>
      <c r="H6" s="134"/>
      <c r="I6" s="53"/>
      <c r="J6" s="53"/>
      <c r="K6" s="54"/>
      <c r="L6" s="53"/>
      <c r="M6" s="53"/>
    </row>
    <row r="7" spans="1:13" s="135" customFormat="1" ht="20.149999999999999" customHeight="1" x14ac:dyDescent="0.55000000000000004">
      <c r="A7" s="13"/>
      <c r="B7" s="196"/>
      <c r="C7" s="367"/>
      <c r="D7" s="368"/>
      <c r="E7" s="368"/>
      <c r="F7" s="368"/>
      <c r="G7" s="368"/>
      <c r="H7" s="134"/>
      <c r="I7" s="53"/>
      <c r="J7" s="53"/>
      <c r="K7" s="54"/>
      <c r="L7" s="53"/>
      <c r="M7" s="53"/>
    </row>
    <row r="8" spans="1:13" s="135" customFormat="1" ht="20.149999999999999" customHeight="1" x14ac:dyDescent="0.55000000000000004">
      <c r="A8" s="14" t="s">
        <v>8</v>
      </c>
      <c r="B8" s="196"/>
      <c r="C8" s="392" t="s">
        <v>9</v>
      </c>
      <c r="D8" s="393"/>
      <c r="E8" s="393"/>
      <c r="F8" s="393"/>
      <c r="G8" s="393"/>
      <c r="H8" s="134"/>
      <c r="I8" s="53"/>
      <c r="J8" s="53"/>
      <c r="K8" s="54"/>
      <c r="L8" s="53"/>
      <c r="M8" s="53"/>
    </row>
    <row r="9" spans="1:13" s="135" customFormat="1" ht="20.149999999999999" customHeight="1" x14ac:dyDescent="0.55000000000000004">
      <c r="A9" s="14" t="s">
        <v>10</v>
      </c>
      <c r="B9" s="196"/>
      <c r="C9" s="392" t="s">
        <v>11</v>
      </c>
      <c r="D9" s="393"/>
      <c r="E9" s="393"/>
      <c r="F9" s="393"/>
      <c r="G9" s="393"/>
      <c r="H9" s="134"/>
      <c r="I9" s="53"/>
      <c r="J9" s="53"/>
      <c r="K9" s="54"/>
      <c r="L9" s="53"/>
      <c r="M9" s="53"/>
    </row>
    <row r="10" spans="1:13" s="135" customFormat="1" ht="19.5" customHeight="1" x14ac:dyDescent="0.55000000000000004">
      <c r="A10" s="47"/>
      <c r="B10" s="48"/>
      <c r="C10" s="385"/>
      <c r="D10" s="386"/>
      <c r="E10" s="386"/>
      <c r="F10" s="386"/>
      <c r="G10" s="386"/>
      <c r="H10" s="134"/>
      <c r="I10" s="53"/>
      <c r="J10" s="53"/>
      <c r="K10" s="54"/>
      <c r="L10" s="53"/>
      <c r="M10" s="53"/>
    </row>
    <row r="11" spans="1:13" ht="20" x14ac:dyDescent="0.55000000000000004">
      <c r="A11" s="14" t="s">
        <v>12</v>
      </c>
      <c r="B11" s="387" t="s">
        <v>13</v>
      </c>
      <c r="C11" s="388"/>
      <c r="D11" s="388"/>
      <c r="E11" s="388"/>
      <c r="F11" s="388"/>
      <c r="G11" s="388"/>
      <c r="H11" s="52"/>
      <c r="I11" s="53"/>
      <c r="J11" s="53"/>
      <c r="K11" s="54"/>
      <c r="L11" s="53"/>
      <c r="M11" s="53"/>
    </row>
    <row r="12" spans="1:13" ht="24.75" customHeight="1" x14ac:dyDescent="0.55000000000000004">
      <c r="A12" s="389"/>
      <c r="B12" s="390"/>
      <c r="C12" s="32" t="s">
        <v>14</v>
      </c>
      <c r="D12" s="15" t="s">
        <v>15</v>
      </c>
      <c r="E12" s="200" t="s">
        <v>16</v>
      </c>
      <c r="F12" s="200" t="s">
        <v>17</v>
      </c>
      <c r="G12" s="41" t="s">
        <v>18</v>
      </c>
      <c r="H12" s="136"/>
      <c r="I12" s="54"/>
      <c r="J12" s="53"/>
      <c r="K12" s="53"/>
      <c r="L12" s="53"/>
      <c r="M12" s="53"/>
    </row>
    <row r="13" spans="1:13" ht="24.75" customHeight="1" x14ac:dyDescent="0.55000000000000004">
      <c r="A13" s="391" t="s">
        <v>19</v>
      </c>
      <c r="B13" s="391"/>
      <c r="C13" s="206">
        <f>'③事業費 (記入例)'!C5+'③事業費 (記入例)'!C6</f>
        <v>10652000</v>
      </c>
      <c r="D13" s="206">
        <f>'③事業費 (記入例)'!D5+'③事業費 (記入例)'!D6</f>
        <v>9946000</v>
      </c>
      <c r="E13" s="201">
        <f>'③事業費 (記入例)'!E5+'③事業費 (記入例)'!E6</f>
        <v>0</v>
      </c>
      <c r="F13" s="201">
        <f>'③事業費 (記入例)'!F5+'③事業費 (記入例)'!F6</f>
        <v>0</v>
      </c>
      <c r="G13" s="42">
        <f>SUM(C13:F13)</f>
        <v>20598000</v>
      </c>
      <c r="H13" s="135"/>
      <c r="I13" s="137"/>
      <c r="J13" s="137"/>
      <c r="K13" s="53"/>
      <c r="L13" s="53"/>
      <c r="M13" s="53"/>
    </row>
    <row r="14" spans="1:13" ht="24.75" customHeight="1" x14ac:dyDescent="0.55000000000000004">
      <c r="A14" s="391" t="s">
        <v>20</v>
      </c>
      <c r="B14" s="391"/>
      <c r="C14" s="360">
        <f>'②自己資金・民間資金(記入例)'!C10</f>
        <v>3000000</v>
      </c>
      <c r="D14" s="42">
        <f>'②自己資金・民間資金(記入例)'!C15</f>
        <v>0</v>
      </c>
      <c r="E14" s="201">
        <f>'②自己資金・民間資金(記入例)'!D15</f>
        <v>0</v>
      </c>
      <c r="F14" s="201">
        <f>'②自己資金・民間資金(記入例)'!E15</f>
        <v>0</v>
      </c>
      <c r="G14" s="42">
        <f>SUM(C14:F14)</f>
        <v>3000000</v>
      </c>
      <c r="H14" s="135"/>
      <c r="I14" s="54"/>
      <c r="J14" s="53"/>
      <c r="K14" s="53"/>
      <c r="L14" s="53"/>
      <c r="M14" s="53"/>
    </row>
    <row r="15" spans="1:13" ht="24.75" customHeight="1" x14ac:dyDescent="0.55000000000000004">
      <c r="A15" s="391" t="s">
        <v>21</v>
      </c>
      <c r="B15" s="391"/>
      <c r="C15" s="43">
        <f>C13+C14</f>
        <v>13652000</v>
      </c>
      <c r="D15" s="43">
        <f>D13+D14</f>
        <v>9946000</v>
      </c>
      <c r="E15" s="202">
        <f>E13+E14</f>
        <v>0</v>
      </c>
      <c r="F15" s="202">
        <f>F13+F14</f>
        <v>0</v>
      </c>
      <c r="G15" s="43">
        <f>G13+G14</f>
        <v>23598000</v>
      </c>
      <c r="I15" s="54"/>
      <c r="J15" s="53"/>
      <c r="K15" s="53"/>
      <c r="L15" s="53"/>
      <c r="M15" s="53"/>
    </row>
    <row r="16" spans="1:13" ht="24.75" customHeight="1" x14ac:dyDescent="0.55000000000000004">
      <c r="A16" s="382" t="s">
        <v>22</v>
      </c>
      <c r="B16" s="382"/>
      <c r="C16" s="199">
        <f>C13/C15</f>
        <v>0.78025197773220045</v>
      </c>
      <c r="D16" s="199">
        <f t="shared" ref="D16:G16" si="0">D13/D15</f>
        <v>1</v>
      </c>
      <c r="E16" s="199" t="e">
        <f t="shared" si="0"/>
        <v>#DIV/0!</v>
      </c>
      <c r="F16" s="199" t="e">
        <f t="shared" si="0"/>
        <v>#DIV/0!</v>
      </c>
      <c r="G16" s="199">
        <f t="shared" si="0"/>
        <v>0.87287058225273328</v>
      </c>
      <c r="I16" s="54"/>
      <c r="J16" s="53"/>
      <c r="K16" s="53"/>
      <c r="L16" s="53"/>
      <c r="M16" s="53"/>
    </row>
    <row r="17" spans="1:13" ht="20.149999999999999" customHeight="1" x14ac:dyDescent="0.55000000000000004">
      <c r="A17" s="150"/>
      <c r="B17" s="138"/>
      <c r="C17" s="138"/>
      <c r="D17" s="139"/>
      <c r="E17" s="139"/>
      <c r="F17" s="139"/>
      <c r="G17" s="139"/>
      <c r="I17" s="54"/>
      <c r="J17" s="53"/>
      <c r="K17" s="53"/>
      <c r="L17" s="53"/>
      <c r="M17" s="53"/>
    </row>
    <row r="18" spans="1:13" ht="20.149999999999999" customHeight="1" x14ac:dyDescent="0.55000000000000004">
      <c r="A18" s="150"/>
      <c r="B18" s="138"/>
      <c r="C18" s="138"/>
      <c r="D18" s="139"/>
      <c r="E18" s="139"/>
      <c r="F18" s="139"/>
      <c r="G18" s="139"/>
      <c r="I18" s="54"/>
      <c r="J18" s="53"/>
      <c r="K18" s="53"/>
      <c r="L18" s="53"/>
      <c r="M18" s="53"/>
    </row>
    <row r="19" spans="1:13" ht="20.149999999999999" customHeight="1" x14ac:dyDescent="0.55000000000000004">
      <c r="A19" s="138"/>
      <c r="B19" s="138"/>
      <c r="C19" s="138"/>
      <c r="D19" s="139"/>
      <c r="E19" s="139"/>
      <c r="F19" s="139"/>
      <c r="G19" s="139"/>
      <c r="I19" s="54"/>
      <c r="J19" s="53"/>
      <c r="K19" s="53"/>
      <c r="L19" s="53"/>
      <c r="M19" s="53"/>
    </row>
    <row r="20" spans="1:13" ht="20.149999999999999" customHeight="1" x14ac:dyDescent="0.55000000000000004"/>
    <row r="21" spans="1:13" ht="19.5" customHeight="1" x14ac:dyDescent="0.55000000000000004">
      <c r="A21" s="207" t="s">
        <v>23</v>
      </c>
      <c r="B21" s="208"/>
      <c r="C21" s="208"/>
      <c r="D21" s="208"/>
      <c r="E21" s="208"/>
      <c r="F21" s="208"/>
      <c r="G21" s="208"/>
    </row>
    <row r="22" spans="1:13" ht="24.75" customHeight="1" x14ac:dyDescent="0.55000000000000004">
      <c r="A22" s="209"/>
      <c r="B22" s="366" t="s">
        <v>24</v>
      </c>
      <c r="C22" s="210" t="s">
        <v>14</v>
      </c>
      <c r="D22" s="200" t="s">
        <v>15</v>
      </c>
      <c r="E22" s="200" t="s">
        <v>16</v>
      </c>
      <c r="F22" s="200" t="s">
        <v>17</v>
      </c>
      <c r="G22" s="211" t="s">
        <v>18</v>
      </c>
      <c r="H22" s="87" t="s">
        <v>25</v>
      </c>
      <c r="I22" s="54"/>
      <c r="J22" s="53"/>
      <c r="K22" s="53"/>
      <c r="L22" s="53"/>
      <c r="M22" s="53"/>
    </row>
    <row r="23" spans="1:13" ht="30" customHeight="1" x14ac:dyDescent="0.55000000000000004">
      <c r="A23" s="212" t="s">
        <v>26</v>
      </c>
      <c r="B23" s="213">
        <f>G23/G13</f>
        <v>0</v>
      </c>
      <c r="C23" s="214">
        <f>記入不要!E5</f>
        <v>0</v>
      </c>
      <c r="D23" s="215">
        <f>記入不要!H5</f>
        <v>0</v>
      </c>
      <c r="E23" s="215">
        <f>記入不要!K5</f>
        <v>0</v>
      </c>
      <c r="F23" s="215">
        <f>記入不要!N5</f>
        <v>0</v>
      </c>
      <c r="G23" s="216">
        <f>SUM(C23:F23)</f>
        <v>0</v>
      </c>
      <c r="H23" s="87" t="str">
        <f>IF(B23&gt;5.49%,"ERROR","")</f>
        <v/>
      </c>
      <c r="J23" s="140"/>
      <c r="K23" s="140"/>
      <c r="L23" s="140"/>
    </row>
    <row r="24" spans="1:13" s="101" customFormat="1" ht="20.149999999999999" customHeight="1" x14ac:dyDescent="0.55000000000000004">
      <c r="A24" s="143"/>
      <c r="B24" s="143"/>
      <c r="C24" s="143"/>
      <c r="D24" s="58"/>
      <c r="E24" s="58"/>
      <c r="F24" s="58"/>
      <c r="G24" s="58"/>
      <c r="H24" s="141"/>
      <c r="J24" s="104"/>
      <c r="K24" s="142"/>
    </row>
    <row r="25" spans="1:13" ht="19.5" customHeight="1" x14ac:dyDescent="0.55000000000000004">
      <c r="A25" s="16" t="s">
        <v>27</v>
      </c>
      <c r="B25" s="2"/>
      <c r="C25" s="2"/>
      <c r="D25" s="2"/>
      <c r="E25" s="2"/>
      <c r="F25" s="2"/>
      <c r="G25" s="2"/>
      <c r="I25" s="54"/>
      <c r="J25" s="53"/>
      <c r="K25" s="53"/>
      <c r="L25" s="53"/>
      <c r="M25" s="53"/>
    </row>
    <row r="26" spans="1:13" ht="24.75" customHeight="1" x14ac:dyDescent="0.55000000000000004">
      <c r="A26" s="383"/>
      <c r="B26" s="383"/>
      <c r="C26" s="364" t="s">
        <v>14</v>
      </c>
      <c r="D26" s="200" t="s">
        <v>15</v>
      </c>
      <c r="E26" s="200" t="s">
        <v>16</v>
      </c>
      <c r="F26" s="200" t="s">
        <v>17</v>
      </c>
      <c r="G26" s="365" t="s">
        <v>18</v>
      </c>
      <c r="I26" s="54"/>
      <c r="J26" s="53"/>
      <c r="K26" s="53"/>
      <c r="L26" s="53"/>
      <c r="M26" s="53"/>
    </row>
    <row r="27" spans="1:13" ht="30" customHeight="1" x14ac:dyDescent="0.55000000000000004">
      <c r="A27" s="382" t="s">
        <v>28</v>
      </c>
      <c r="B27" s="382"/>
      <c r="C27" s="202">
        <f>C13+C23</f>
        <v>10652000</v>
      </c>
      <c r="D27" s="202">
        <f>D13+D23</f>
        <v>9946000</v>
      </c>
      <c r="E27" s="202">
        <f>E13+E23</f>
        <v>0</v>
      </c>
      <c r="F27" s="202">
        <f>F13+F23</f>
        <v>0</v>
      </c>
      <c r="G27" s="202">
        <f>G13+G23</f>
        <v>20598000</v>
      </c>
    </row>
    <row r="28" spans="1:13" x14ac:dyDescent="0.55000000000000004">
      <c r="A28" s="384" t="s">
        <v>29</v>
      </c>
      <c r="B28" s="384"/>
      <c r="C28" s="384"/>
      <c r="D28" s="384"/>
      <c r="E28" s="384"/>
      <c r="F28" s="384"/>
      <c r="G28" s="384"/>
      <c r="H28" s="384"/>
    </row>
    <row r="29" spans="1:13" x14ac:dyDescent="0.55000000000000004">
      <c r="A29" s="347"/>
      <c r="B29" s="17"/>
      <c r="C29" s="17"/>
      <c r="D29" s="17"/>
      <c r="E29" s="17"/>
      <c r="F29" s="17"/>
      <c r="G29" s="17"/>
      <c r="H29" s="17"/>
    </row>
    <row r="78" ht="26" customHeight="1" x14ac:dyDescent="0.55000000000000004"/>
  </sheetData>
  <sheetProtection formatCells="0" formatColumns="0" formatRows="0" insertColumns="0" insertRows="0"/>
  <mergeCells count="16">
    <mergeCell ref="C9:G9"/>
    <mergeCell ref="A2:G2"/>
    <mergeCell ref="B4:G4"/>
    <mergeCell ref="B5:G5"/>
    <mergeCell ref="C6:G6"/>
    <mergeCell ref="C8:G8"/>
    <mergeCell ref="A16:B16"/>
    <mergeCell ref="A26:B26"/>
    <mergeCell ref="A27:B27"/>
    <mergeCell ref="A28:H28"/>
    <mergeCell ref="C10:G10"/>
    <mergeCell ref="B11:G11"/>
    <mergeCell ref="A12:B12"/>
    <mergeCell ref="A13:B13"/>
    <mergeCell ref="A14:B14"/>
    <mergeCell ref="A15:B15"/>
  </mergeCells>
  <phoneticPr fontId="3"/>
  <dataValidations count="1">
    <dataValidation allowBlank="1" showInputMessage="1" showErrorMessage="1" prompt="黄色セルは自動計算ですので、記載不要です。" sqref="G27 C27:D27 C13:G15"/>
  </dataValidations>
  <printOptions horizontalCentered="1"/>
  <pageMargins left="0.7" right="0.7" top="0.75" bottom="0.75" header="0.3" footer="0.3"/>
  <pageSetup paperSize="9" scale="93" fitToHeight="0" orientation="portrait" r:id="rId1"/>
  <headerFooter>
    <oddHeader xml:space="preserve">&amp;R&amp;9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tabSelected="1" view="pageBreakPreview" zoomScaleNormal="100" zoomScaleSheetLayoutView="100" workbookViewId="0">
      <selection activeCell="D7" sqref="D7"/>
    </sheetView>
  </sheetViews>
  <sheetFormatPr defaultColWidth="9" defaultRowHeight="18" x14ac:dyDescent="0.55000000000000004"/>
  <cols>
    <col min="1" max="1" width="3.58203125" style="107" customWidth="1"/>
    <col min="2" max="3" width="20.58203125" style="107" customWidth="1"/>
    <col min="4" max="4" width="18.58203125" style="107" customWidth="1"/>
    <col min="5" max="5" width="21.58203125" style="107" customWidth="1"/>
    <col min="6" max="6" width="15" style="107" customWidth="1"/>
    <col min="7" max="16384" width="9" style="107"/>
  </cols>
  <sheetData>
    <row r="1" spans="1:6" ht="22.5" x14ac:dyDescent="0.55000000000000004">
      <c r="A1" s="394" t="s">
        <v>30</v>
      </c>
      <c r="B1" s="394"/>
      <c r="C1" s="394"/>
      <c r="D1" s="394"/>
      <c r="E1" s="394"/>
    </row>
    <row r="2" spans="1:6" x14ac:dyDescent="0.55000000000000004">
      <c r="A2" s="405" t="s">
        <v>31</v>
      </c>
      <c r="B2" s="405"/>
      <c r="C2" s="405"/>
      <c r="D2" s="405"/>
      <c r="E2" s="405"/>
    </row>
    <row r="3" spans="1:6" x14ac:dyDescent="0.55000000000000004">
      <c r="A3" s="348" t="s">
        <v>32</v>
      </c>
      <c r="B3" s="9"/>
      <c r="C3" s="9"/>
      <c r="D3" s="9"/>
      <c r="E3" s="9"/>
    </row>
    <row r="4" spans="1:6" ht="18.75" customHeight="1" x14ac:dyDescent="0.55000000000000004">
      <c r="A4" s="406" t="s">
        <v>33</v>
      </c>
      <c r="B4" s="406"/>
      <c r="C4" s="406"/>
      <c r="D4" s="406"/>
      <c r="E4" s="406"/>
    </row>
    <row r="5" spans="1:6" ht="72" x14ac:dyDescent="0.55000000000000004">
      <c r="A5" s="407" t="s">
        <v>34</v>
      </c>
      <c r="B5" s="408"/>
      <c r="C5" s="370" t="s">
        <v>35</v>
      </c>
      <c r="D5" s="370" t="s">
        <v>36</v>
      </c>
      <c r="E5" s="370" t="s">
        <v>37</v>
      </c>
      <c r="F5" s="124" t="s">
        <v>25</v>
      </c>
    </row>
    <row r="6" spans="1:6" x14ac:dyDescent="0.55000000000000004">
      <c r="A6" s="217"/>
      <c r="B6" s="218" t="s">
        <v>38</v>
      </c>
      <c r="C6" s="219">
        <v>1000000</v>
      </c>
      <c r="D6" s="220" t="s">
        <v>39</v>
      </c>
      <c r="E6" s="221"/>
    </row>
    <row r="7" spans="1:6" x14ac:dyDescent="0.55000000000000004">
      <c r="A7" s="222"/>
      <c r="B7" s="223" t="s">
        <v>40</v>
      </c>
      <c r="C7" s="219">
        <v>1000000</v>
      </c>
      <c r="D7" s="220" t="s">
        <v>41</v>
      </c>
      <c r="E7" s="221" t="s">
        <v>42</v>
      </c>
    </row>
    <row r="8" spans="1:6" x14ac:dyDescent="0.55000000000000004">
      <c r="A8" s="222"/>
      <c r="B8" s="223" t="s">
        <v>43</v>
      </c>
      <c r="C8" s="219">
        <v>500000</v>
      </c>
      <c r="D8" s="220" t="s">
        <v>44</v>
      </c>
      <c r="E8" s="221" t="s">
        <v>45</v>
      </c>
    </row>
    <row r="9" spans="1:6" x14ac:dyDescent="0.55000000000000004">
      <c r="A9" s="222"/>
      <c r="B9" s="352" t="s">
        <v>46</v>
      </c>
      <c r="C9" s="219">
        <v>500000</v>
      </c>
      <c r="D9" s="220" t="s">
        <v>47</v>
      </c>
      <c r="E9" s="221" t="s">
        <v>48</v>
      </c>
    </row>
    <row r="10" spans="1:6" x14ac:dyDescent="0.55000000000000004">
      <c r="A10" s="409" t="s">
        <v>49</v>
      </c>
      <c r="B10" s="410"/>
      <c r="C10" s="224">
        <f>SUM(C6:C9)</f>
        <v>3000000</v>
      </c>
      <c r="D10" s="411"/>
      <c r="E10" s="412"/>
      <c r="F10" s="129" t="str">
        <f>IF(C10=('③事業費 (記入例)'!C8+'③事業費 (記入例)'!C9),"","様式3-3と金額が異なります")</f>
        <v/>
      </c>
    </row>
    <row r="11" spans="1:6" ht="20.25" customHeight="1" x14ac:dyDescent="0.55000000000000004">
      <c r="A11" s="125"/>
      <c r="B11" s="126"/>
      <c r="C11" s="130"/>
      <c r="D11" s="131"/>
      <c r="E11" s="151"/>
    </row>
    <row r="12" spans="1:6" ht="20.25" customHeight="1" x14ac:dyDescent="0.55000000000000004">
      <c r="A12" s="127"/>
      <c r="B12" s="128"/>
      <c r="C12" s="132"/>
      <c r="D12" s="123"/>
      <c r="E12" s="128"/>
    </row>
    <row r="13" spans="1:6" ht="20.25" customHeight="1" x14ac:dyDescent="0.55000000000000004">
      <c r="A13" s="127"/>
      <c r="B13" s="128"/>
      <c r="C13" s="132"/>
      <c r="D13" s="133"/>
      <c r="E13" s="128"/>
    </row>
    <row r="14" spans="1:6" ht="20.25" customHeight="1" x14ac:dyDescent="0.55000000000000004">
      <c r="A14" s="127"/>
      <c r="B14" s="128"/>
      <c r="C14" s="132"/>
      <c r="D14" s="133"/>
      <c r="E14" s="128"/>
    </row>
    <row r="15" spans="1:6" ht="20.25" customHeight="1" x14ac:dyDescent="0.55000000000000004">
      <c r="A15" s="400" t="s">
        <v>50</v>
      </c>
      <c r="B15" s="401"/>
      <c r="C15" s="27">
        <f>SUM(C11:C14)</f>
        <v>0</v>
      </c>
      <c r="D15" s="398"/>
      <c r="E15" s="399"/>
      <c r="F15" s="124" t="str">
        <f>IF(C15=('③事業費 (記入例)'!D8+'③事業費 (記入例)'!D9),"","様式3-3と金額が異なります")</f>
        <v/>
      </c>
    </row>
    <row r="16" spans="1:6" ht="20.25" customHeight="1" x14ac:dyDescent="0.55000000000000004">
      <c r="A16" s="204"/>
      <c r="B16" s="205"/>
      <c r="C16" s="225"/>
      <c r="D16" s="226"/>
      <c r="E16" s="205"/>
    </row>
    <row r="17" spans="1:6" ht="20.25" customHeight="1" x14ac:dyDescent="0.55000000000000004">
      <c r="A17" s="204"/>
      <c r="B17" s="205"/>
      <c r="C17" s="225"/>
      <c r="D17" s="226"/>
      <c r="E17" s="205"/>
    </row>
    <row r="18" spans="1:6" ht="20.25" customHeight="1" x14ac:dyDescent="0.55000000000000004">
      <c r="A18" s="204"/>
      <c r="B18" s="205"/>
      <c r="C18" s="225"/>
      <c r="D18" s="226"/>
      <c r="E18" s="205"/>
    </row>
    <row r="19" spans="1:6" ht="20.149999999999999" customHeight="1" x14ac:dyDescent="0.55000000000000004">
      <c r="A19" s="204"/>
      <c r="B19" s="205"/>
      <c r="C19" s="225"/>
      <c r="D19" s="226"/>
      <c r="E19" s="205"/>
    </row>
    <row r="20" spans="1:6" ht="20.25" customHeight="1" x14ac:dyDescent="0.55000000000000004">
      <c r="A20" s="402" t="s">
        <v>51</v>
      </c>
      <c r="B20" s="402"/>
      <c r="C20" s="227">
        <f>SUM(C16:C19)</f>
        <v>0</v>
      </c>
      <c r="D20" s="403"/>
      <c r="E20" s="404"/>
      <c r="F20" s="124" t="str">
        <f>IF(C20=('③事業費 (記入例)'!E8+'③事業費 (記入例)'!E9),"","様式3-3と金額が異なります")</f>
        <v/>
      </c>
    </row>
    <row r="21" spans="1:6" ht="20.25" customHeight="1" x14ac:dyDescent="0.55000000000000004">
      <c r="A21" s="203"/>
      <c r="B21" s="228"/>
      <c r="C21" s="225"/>
      <c r="D21" s="226"/>
      <c r="E21" s="205"/>
    </row>
    <row r="22" spans="1:6" ht="20.25" customHeight="1" x14ac:dyDescent="0.55000000000000004">
      <c r="A22" s="204"/>
      <c r="B22" s="228"/>
      <c r="C22" s="225"/>
      <c r="D22" s="226"/>
      <c r="E22" s="205"/>
    </row>
    <row r="23" spans="1:6" ht="20.149999999999999" customHeight="1" x14ac:dyDescent="0.55000000000000004">
      <c r="A23" s="204"/>
      <c r="B23" s="228"/>
      <c r="C23" s="225"/>
      <c r="D23" s="226"/>
      <c r="E23" s="205"/>
    </row>
    <row r="24" spans="1:6" ht="20.25" customHeight="1" x14ac:dyDescent="0.55000000000000004">
      <c r="A24" s="204"/>
      <c r="B24" s="228"/>
      <c r="C24" s="225"/>
      <c r="D24" s="226"/>
      <c r="E24" s="205"/>
    </row>
    <row r="25" spans="1:6" ht="20.25" customHeight="1" x14ac:dyDescent="0.55000000000000004">
      <c r="A25" s="402" t="s">
        <v>52</v>
      </c>
      <c r="B25" s="402"/>
      <c r="C25" s="227">
        <f>SUM(C21:C24)</f>
        <v>0</v>
      </c>
      <c r="D25" s="403"/>
      <c r="E25" s="404"/>
      <c r="F25" s="124" t="str">
        <f>IF(C25=('③事業費 (記入例)'!F8+'③事業費 (記入例)'!F9),"","様式3-3と金額が異なります")</f>
        <v/>
      </c>
    </row>
    <row r="26" spans="1:6" ht="20.25" customHeight="1" x14ac:dyDescent="0.55000000000000004">
      <c r="A26" s="397" t="s">
        <v>53</v>
      </c>
      <c r="B26" s="397"/>
      <c r="C26" s="27">
        <f>C10+C15+C20+C25</f>
        <v>3000000</v>
      </c>
      <c r="D26" s="398"/>
      <c r="E26" s="399"/>
    </row>
    <row r="27" spans="1:6" ht="20.149999999999999" customHeight="1" x14ac:dyDescent="0.55000000000000004"/>
    <row r="28" spans="1:6" ht="20.149999999999999" customHeight="1" x14ac:dyDescent="0.55000000000000004">
      <c r="B28" s="122"/>
      <c r="C28" s="122"/>
      <c r="D28" s="122"/>
      <c r="E28" s="122"/>
    </row>
    <row r="78" ht="26" customHeight="1" x14ac:dyDescent="0.55000000000000004"/>
  </sheetData>
  <sheetProtection formatCells="0" formatColumns="0" formatRows="0" insertColumns="0" insertRows="0"/>
  <mergeCells count="14">
    <mergeCell ref="A1:E1"/>
    <mergeCell ref="A2:E2"/>
    <mergeCell ref="A4:E4"/>
    <mergeCell ref="A5:B5"/>
    <mergeCell ref="A10:B10"/>
    <mergeCell ref="D10:E10"/>
    <mergeCell ref="A26:B26"/>
    <mergeCell ref="D26:E26"/>
    <mergeCell ref="A15:B15"/>
    <mergeCell ref="D15:E15"/>
    <mergeCell ref="A20:B20"/>
    <mergeCell ref="D20:E20"/>
    <mergeCell ref="A25:B25"/>
    <mergeCell ref="D25:E25"/>
  </mergeCells>
  <phoneticPr fontId="3"/>
  <dataValidations count="1">
    <dataValidation allowBlank="1" showInputMessage="1" showErrorMessage="1" prompt="黄色セルは自動計算ですので、記載不要です。" sqref="C10 C15 C26"/>
  </dataValidations>
  <printOptions horizontalCentered="1"/>
  <pageMargins left="0.7" right="0.7" top="0.75" bottom="0.75" header="0.3" footer="0.3"/>
  <pageSetup paperSize="9" scale="93" fitToHeight="0" orientation="portrait" r:id="rId1"/>
  <headerFooter>
    <oddHeader xml:space="preserve">&amp;R&amp;9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tabSelected="1" view="pageBreakPreview" topLeftCell="A4" zoomScaleNormal="100" zoomScaleSheetLayoutView="100" workbookViewId="0">
      <selection activeCell="D7" sqref="D7"/>
    </sheetView>
  </sheetViews>
  <sheetFormatPr defaultColWidth="9" defaultRowHeight="18" x14ac:dyDescent="0.55000000000000004"/>
  <cols>
    <col min="1" max="1" width="14" style="107" customWidth="1"/>
    <col min="2" max="2" width="15.25" style="107" customWidth="1"/>
    <col min="3" max="7" width="11.5" style="107" customWidth="1"/>
    <col min="8" max="9" width="10.5" style="107" bestFit="1" customWidth="1"/>
    <col min="10" max="10" width="6.83203125" style="107" customWidth="1"/>
    <col min="11" max="11" width="9.5" style="107" bestFit="1" customWidth="1"/>
    <col min="12" max="12" width="9" style="107"/>
    <col min="13" max="13" width="10.83203125" style="107" bestFit="1" customWidth="1"/>
    <col min="14" max="16384" width="9" style="107"/>
  </cols>
  <sheetData>
    <row r="1" spans="1:14" ht="22.5" x14ac:dyDescent="0.55000000000000004">
      <c r="A1" s="394" t="s">
        <v>54</v>
      </c>
      <c r="B1" s="394"/>
      <c r="C1" s="394"/>
      <c r="D1" s="394"/>
      <c r="E1" s="394"/>
      <c r="F1" s="394"/>
      <c r="G1" s="394"/>
    </row>
    <row r="2" spans="1:14" ht="22.5" x14ac:dyDescent="0.55000000000000004">
      <c r="A2" s="10" t="s">
        <v>55</v>
      </c>
      <c r="B2" s="56"/>
      <c r="C2" s="56"/>
    </row>
    <row r="3" spans="1:14" ht="15" customHeight="1" x14ac:dyDescent="0.55000000000000004">
      <c r="A3" s="414" t="s">
        <v>31</v>
      </c>
      <c r="B3" s="414"/>
      <c r="C3" s="414"/>
      <c r="D3" s="414"/>
      <c r="E3" s="414"/>
      <c r="F3" s="9"/>
      <c r="G3" s="9"/>
    </row>
    <row r="4" spans="1:14" s="108" customFormat="1" x14ac:dyDescent="0.55000000000000004">
      <c r="A4" s="349"/>
      <c r="B4" s="349"/>
      <c r="C4" s="33" t="s">
        <v>14</v>
      </c>
      <c r="D4" s="34" t="s">
        <v>15</v>
      </c>
      <c r="E4" s="229" t="s">
        <v>16</v>
      </c>
      <c r="F4" s="229" t="s">
        <v>17</v>
      </c>
      <c r="G4" s="29" t="s">
        <v>18</v>
      </c>
      <c r="J4" s="54"/>
      <c r="K4" s="54"/>
      <c r="L4" s="54"/>
      <c r="M4" s="54"/>
      <c r="N4" s="54"/>
    </row>
    <row r="5" spans="1:14" ht="35.15" customHeight="1" x14ac:dyDescent="0.55000000000000004">
      <c r="A5" s="21" t="s">
        <v>56</v>
      </c>
      <c r="B5" s="19" t="s">
        <v>57</v>
      </c>
      <c r="C5" s="110">
        <v>8586000</v>
      </c>
      <c r="D5" s="361">
        <v>8586000</v>
      </c>
      <c r="E5" s="230"/>
      <c r="F5" s="230"/>
      <c r="G5" s="28">
        <f>SUM(C5:F5)</f>
        <v>17172000</v>
      </c>
      <c r="H5" s="111"/>
      <c r="I5" s="111"/>
      <c r="J5" s="111"/>
    </row>
    <row r="6" spans="1:14" x14ac:dyDescent="0.55000000000000004">
      <c r="A6" s="20"/>
      <c r="B6" s="19" t="s">
        <v>58</v>
      </c>
      <c r="C6" s="112">
        <v>2066000</v>
      </c>
      <c r="D6" s="110">
        <v>1360000</v>
      </c>
      <c r="E6" s="230"/>
      <c r="F6" s="230"/>
      <c r="G6" s="28">
        <f>SUM(C6:F6)</f>
        <v>3426000</v>
      </c>
    </row>
    <row r="7" spans="1:14" x14ac:dyDescent="0.55000000000000004">
      <c r="A7" s="18"/>
      <c r="B7" s="19" t="s">
        <v>59</v>
      </c>
      <c r="C7" s="149">
        <f>C6/(C5+C6)</f>
        <v>0.19395418700713482</v>
      </c>
      <c r="D7" s="149">
        <f>D6/(D5+D6)</f>
        <v>0.13673838729137341</v>
      </c>
      <c r="E7" s="231" t="e">
        <f>E6/(E5+E6)</f>
        <v>#DIV/0!</v>
      </c>
      <c r="F7" s="231" t="e">
        <f>F6/(F5+F6)</f>
        <v>#DIV/0!</v>
      </c>
      <c r="G7" s="30">
        <f>G6/(G5+G6)</f>
        <v>0.16632682784736383</v>
      </c>
      <c r="M7" s="113"/>
    </row>
    <row r="8" spans="1:14" ht="35.15" customHeight="1" x14ac:dyDescent="0.55000000000000004">
      <c r="A8" s="21" t="s">
        <v>60</v>
      </c>
      <c r="B8" s="19" t="s">
        <v>57</v>
      </c>
      <c r="C8" s="362">
        <v>3000000</v>
      </c>
      <c r="D8" s="114"/>
      <c r="E8" s="232"/>
      <c r="F8" s="232"/>
      <c r="G8" s="28">
        <f>SUM(C8:F8)</f>
        <v>3000000</v>
      </c>
    </row>
    <row r="9" spans="1:14" x14ac:dyDescent="0.55000000000000004">
      <c r="A9" s="20"/>
      <c r="B9" s="19" t="s">
        <v>58</v>
      </c>
      <c r="C9" s="109"/>
      <c r="D9" s="114"/>
      <c r="E9" s="232"/>
      <c r="F9" s="232"/>
      <c r="G9" s="28">
        <f>SUM(C9:F9)</f>
        <v>0</v>
      </c>
      <c r="I9" s="113"/>
    </row>
    <row r="10" spans="1:14" x14ac:dyDescent="0.55000000000000004">
      <c r="A10" s="18"/>
      <c r="B10" s="19" t="s">
        <v>59</v>
      </c>
      <c r="C10" s="22">
        <f>C9/(C8+C9)</f>
        <v>0</v>
      </c>
      <c r="D10" s="22" t="e">
        <f>D9/(D8+D9)</f>
        <v>#DIV/0!</v>
      </c>
      <c r="E10" s="233" t="e">
        <f>E9/(E8+E9)</f>
        <v>#DIV/0!</v>
      </c>
      <c r="F10" s="233" t="e">
        <f>F9/(F8+F9)</f>
        <v>#DIV/0!</v>
      </c>
      <c r="G10" s="22">
        <f>G9/(G8+G9)</f>
        <v>0</v>
      </c>
      <c r="I10" s="113"/>
    </row>
    <row r="11" spans="1:14" s="115" customFormat="1" ht="66" customHeight="1" x14ac:dyDescent="0.55000000000000004">
      <c r="A11" s="415" t="s">
        <v>61</v>
      </c>
      <c r="B11" s="416"/>
      <c r="C11" s="197"/>
      <c r="D11" s="197"/>
      <c r="E11" s="234"/>
      <c r="F11" s="234"/>
      <c r="G11" s="25" t="str">
        <f>IF(G7&gt;20%,"ERROR","")</f>
        <v/>
      </c>
      <c r="I11" s="116"/>
    </row>
    <row r="12" spans="1:14" ht="20.149999999999999" customHeight="1" x14ac:dyDescent="0.55000000000000004">
      <c r="A12" s="117"/>
      <c r="B12" s="117"/>
      <c r="C12" s="117"/>
      <c r="D12" s="118"/>
      <c r="E12" s="118"/>
      <c r="F12" s="118"/>
      <c r="G12" s="118"/>
      <c r="I12" s="111"/>
    </row>
    <row r="13" spans="1:14" ht="15" customHeight="1" x14ac:dyDescent="0.55000000000000004">
      <c r="A13" s="417" t="s">
        <v>62</v>
      </c>
      <c r="B13" s="417"/>
      <c r="C13" s="417"/>
      <c r="D13" s="417"/>
      <c r="E13" s="417"/>
      <c r="F13" s="417"/>
      <c r="G13" s="417"/>
      <c r="I13" s="113"/>
    </row>
    <row r="14" spans="1:14" s="119" customFormat="1" ht="20.149999999999999" customHeight="1" x14ac:dyDescent="0.55000000000000004">
      <c r="A14" s="418"/>
      <c r="B14" s="418"/>
      <c r="C14" s="33" t="s">
        <v>63</v>
      </c>
      <c r="D14" s="34" t="s">
        <v>64</v>
      </c>
      <c r="E14" s="229" t="s">
        <v>65</v>
      </c>
      <c r="F14" s="229" t="s">
        <v>66</v>
      </c>
      <c r="G14" s="29" t="s">
        <v>18</v>
      </c>
    </row>
    <row r="15" spans="1:14" x14ac:dyDescent="0.55000000000000004">
      <c r="A15" s="413" t="s">
        <v>67</v>
      </c>
      <c r="B15" s="413"/>
      <c r="C15" s="23">
        <f>C5+C8</f>
        <v>11586000</v>
      </c>
      <c r="D15" s="23">
        <f>D5+D8</f>
        <v>8586000</v>
      </c>
      <c r="E15" s="235">
        <f>E5+E8</f>
        <v>0</v>
      </c>
      <c r="F15" s="235">
        <f>F5+F8</f>
        <v>0</v>
      </c>
      <c r="G15" s="23">
        <f>G5+G8</f>
        <v>20172000</v>
      </c>
      <c r="I15" s="113"/>
    </row>
    <row r="16" spans="1:14" x14ac:dyDescent="0.55000000000000004">
      <c r="A16" s="413" t="s">
        <v>68</v>
      </c>
      <c r="B16" s="413"/>
      <c r="C16" s="149">
        <f>C15/(C5+C6+C8+C9)</f>
        <v>0.84866686199824204</v>
      </c>
      <c r="D16" s="149">
        <f>D15/(D5+D6+D8+D9)</f>
        <v>0.86326161270862656</v>
      </c>
      <c r="E16" s="231" t="e">
        <f t="shared" ref="E16:F16" si="0">E15/(E5+E6+E8+E9)</f>
        <v>#DIV/0!</v>
      </c>
      <c r="F16" s="231" t="e">
        <f t="shared" si="0"/>
        <v>#DIV/0!</v>
      </c>
      <c r="G16" s="30">
        <f>G15/(G5+G6+G8+G9)</f>
        <v>0.85481820493262139</v>
      </c>
      <c r="I16" s="113"/>
    </row>
    <row r="17" spans="1:9" x14ac:dyDescent="0.55000000000000004">
      <c r="A17" s="120"/>
      <c r="B17" s="120"/>
      <c r="C17" s="120"/>
      <c r="D17" s="121"/>
      <c r="E17" s="121"/>
      <c r="F17" s="121"/>
      <c r="G17" s="121"/>
      <c r="I17" s="113"/>
    </row>
    <row r="19" spans="1:9" x14ac:dyDescent="0.55000000000000004">
      <c r="B19" s="122"/>
      <c r="C19" s="122"/>
      <c r="D19" s="122"/>
      <c r="E19" s="122"/>
    </row>
    <row r="78" ht="26" customHeight="1" x14ac:dyDescent="0.55000000000000004"/>
  </sheetData>
  <sheetProtection formatCells="0" formatColumns="0" formatRows="0" insertColumns="0" insertRows="0"/>
  <mergeCells count="7">
    <mergeCell ref="A16:B16"/>
    <mergeCell ref="A1:G1"/>
    <mergeCell ref="A3:E3"/>
    <mergeCell ref="A11:B11"/>
    <mergeCell ref="A13:G13"/>
    <mergeCell ref="A14:B14"/>
    <mergeCell ref="A15:B15"/>
  </mergeCells>
  <phoneticPr fontId="3"/>
  <conditionalFormatting sqref="C7:G7">
    <cfRule type="cellIs" dxfId="0" priority="1" operator="greaterThan">
      <formula>"&lt;15%"</formula>
    </cfRule>
  </conditionalFormatting>
  <dataValidations count="2">
    <dataValidation allowBlank="1" showInputMessage="1" showErrorMessage="1" prompt="助成金申請額に占める管理的経費の合計額は、最大20％までですので、超えない様ご注意ください。" sqref="G7 C10:D10 G10"/>
    <dataValidation operator="greaterThan" allowBlank="1" showInputMessage="1" showErrorMessage="1" errorTitle="入力ミス" error="15％以下で設定して下さい。" prompt="助成金申請額に占める管理的経費の合計額は、最大20％までですので、超えない様ご注意ください。_x000a__x000a_" sqref="C7:D7"/>
  </dataValidations>
  <printOptions horizontalCentered="1"/>
  <pageMargins left="0.7" right="0.7" top="0.75" bottom="0.75" header="0.3" footer="0.3"/>
  <pageSetup paperSize="9" scale="81"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tabSelected="1" view="pageBreakPreview" topLeftCell="A6" zoomScale="60" zoomScaleNormal="60" workbookViewId="0">
      <selection activeCell="D7" sqref="D7"/>
    </sheetView>
  </sheetViews>
  <sheetFormatPr defaultColWidth="9" defaultRowHeight="18" x14ac:dyDescent="0.55000000000000004"/>
  <cols>
    <col min="1" max="1" width="2" style="46" customWidth="1"/>
    <col min="2" max="2" width="18.33203125" style="46" customWidth="1"/>
    <col min="3" max="4" width="17.5" style="46" customWidth="1"/>
    <col min="5" max="5" width="13.08203125" style="46" customWidth="1"/>
    <col min="6" max="6" width="3.58203125" style="46" customWidth="1"/>
    <col min="7" max="8" width="13.08203125" style="46" customWidth="1"/>
    <col min="9" max="9" width="3.58203125" style="46" customWidth="1"/>
    <col min="10" max="11" width="13.08203125" style="46" customWidth="1"/>
    <col min="12" max="12" width="3.58203125" style="46" customWidth="1"/>
    <col min="13" max="14" width="13.08203125" style="46" customWidth="1"/>
    <col min="15" max="15" width="3.58203125" style="46" customWidth="1"/>
    <col min="16" max="16" width="13.08203125" style="46" customWidth="1"/>
    <col min="17" max="17" width="28.08203125" style="46" customWidth="1"/>
    <col min="18" max="18" width="23.08203125" style="46" customWidth="1"/>
    <col min="19" max="16384" width="9" style="46"/>
  </cols>
  <sheetData>
    <row r="1" spans="1:18" ht="29" x14ac:dyDescent="0.55000000000000004">
      <c r="B1" s="375" t="s">
        <v>69</v>
      </c>
      <c r="C1" s="48"/>
      <c r="D1" s="48"/>
      <c r="E1" s="49"/>
      <c r="F1" s="50"/>
      <c r="G1" s="50"/>
      <c r="H1" s="51"/>
      <c r="I1" s="52"/>
      <c r="J1" s="51"/>
      <c r="K1" s="53"/>
      <c r="L1" s="53"/>
      <c r="M1" s="54"/>
      <c r="N1" s="53"/>
    </row>
    <row r="2" spans="1:18" ht="29" x14ac:dyDescent="0.55000000000000004">
      <c r="B2" s="375"/>
      <c r="C2" s="48"/>
      <c r="D2" s="48"/>
      <c r="E2" s="49"/>
      <c r="F2" s="50"/>
      <c r="G2" s="50"/>
      <c r="H2" s="51"/>
      <c r="I2" s="52"/>
      <c r="J2" s="51"/>
      <c r="K2" s="53"/>
      <c r="L2" s="53"/>
      <c r="M2" s="54"/>
      <c r="N2" s="53"/>
    </row>
    <row r="3" spans="1:18" ht="29" x14ac:dyDescent="0.55000000000000004">
      <c r="B3" s="375"/>
      <c r="C3" s="48"/>
      <c r="D3" s="48"/>
      <c r="E3" s="49"/>
      <c r="F3" s="50"/>
      <c r="G3" s="50"/>
      <c r="H3" s="51"/>
      <c r="I3" s="52"/>
      <c r="J3" s="51"/>
      <c r="K3" s="53"/>
      <c r="L3" s="53"/>
      <c r="M3" s="54"/>
      <c r="N3" s="53"/>
    </row>
    <row r="4" spans="1:18" ht="29" x14ac:dyDescent="0.55000000000000004">
      <c r="B4" s="375"/>
      <c r="C4" s="48"/>
      <c r="D4" s="48"/>
      <c r="E4" s="49"/>
      <c r="F4" s="50"/>
      <c r="G4" s="50"/>
      <c r="H4" s="51"/>
      <c r="I4" s="52"/>
      <c r="J4" s="51"/>
      <c r="K4" s="53"/>
      <c r="L4" s="53"/>
      <c r="M4" s="54"/>
      <c r="N4" s="53"/>
    </row>
    <row r="5" spans="1:18" ht="27" customHeight="1" x14ac:dyDescent="0.55000000000000004">
      <c r="B5" s="100"/>
      <c r="C5" s="48"/>
      <c r="D5" s="48"/>
      <c r="E5" s="49"/>
      <c r="F5" s="50"/>
      <c r="G5" s="50"/>
      <c r="H5" s="51"/>
      <c r="I5" s="52"/>
      <c r="J5" s="51"/>
      <c r="K5" s="53"/>
      <c r="L5" s="53"/>
      <c r="M5" s="54"/>
      <c r="N5" s="53"/>
      <c r="R5" s="363"/>
    </row>
    <row r="6" spans="1:18" s="55" customFormat="1" ht="29.25" customHeight="1" x14ac:dyDescent="0.55000000000000004">
      <c r="B6" s="38" t="s">
        <v>70</v>
      </c>
      <c r="C6" s="38"/>
      <c r="D6" s="38"/>
      <c r="E6" s="38"/>
      <c r="F6" s="39"/>
      <c r="G6" s="38"/>
      <c r="H6" s="38"/>
      <c r="I6" s="38"/>
      <c r="J6" s="40"/>
      <c r="K6" s="38"/>
      <c r="L6" s="38"/>
      <c r="M6" s="38"/>
      <c r="N6" s="38"/>
      <c r="O6" s="38"/>
      <c r="P6" s="38"/>
      <c r="Q6" s="38"/>
    </row>
    <row r="7" spans="1:18" ht="54.75" customHeight="1" x14ac:dyDescent="0.55000000000000004">
      <c r="B7" s="460"/>
      <c r="C7" s="460"/>
      <c r="D7" s="460"/>
      <c r="E7" s="461" t="s">
        <v>14</v>
      </c>
      <c r="F7" s="461"/>
      <c r="G7" s="461"/>
      <c r="H7" s="461" t="s">
        <v>15</v>
      </c>
      <c r="I7" s="461"/>
      <c r="J7" s="461"/>
      <c r="K7" s="462" t="s">
        <v>16</v>
      </c>
      <c r="L7" s="462"/>
      <c r="M7" s="462"/>
      <c r="N7" s="462" t="s">
        <v>17</v>
      </c>
      <c r="O7" s="462"/>
      <c r="P7" s="462"/>
      <c r="Q7" s="373" t="s">
        <v>71</v>
      </c>
      <c r="R7" s="87" t="s">
        <v>25</v>
      </c>
    </row>
    <row r="8" spans="1:18" ht="26.5" x14ac:dyDescent="0.55000000000000004">
      <c r="B8" s="463" t="s">
        <v>58</v>
      </c>
      <c r="C8" s="463"/>
      <c r="D8" s="463"/>
      <c r="E8" s="464">
        <f>C29</f>
        <v>1554000</v>
      </c>
      <c r="F8" s="465"/>
      <c r="G8" s="465"/>
      <c r="H8" s="466">
        <f>C44</f>
        <v>1716000</v>
      </c>
      <c r="I8" s="466"/>
      <c r="J8" s="466"/>
      <c r="K8" s="467">
        <f>C54</f>
        <v>0</v>
      </c>
      <c r="L8" s="467"/>
      <c r="M8" s="467"/>
      <c r="N8" s="467">
        <f>C64</f>
        <v>0</v>
      </c>
      <c r="O8" s="467"/>
      <c r="P8" s="467"/>
      <c r="Q8" s="374">
        <f>SUM(E8:P8)</f>
        <v>3270000</v>
      </c>
      <c r="R8" s="88" t="e">
        <f>IF(Q8=(#REF!+#REF!),"","様式3-3と金額が異なります")</f>
        <v>#REF!</v>
      </c>
    </row>
    <row r="9" spans="1:18" ht="26.5" x14ac:dyDescent="0.55000000000000004">
      <c r="B9" s="451" t="s">
        <v>72</v>
      </c>
      <c r="C9" s="452"/>
      <c r="D9" s="453"/>
      <c r="E9" s="454">
        <f>SUM(C16:C18)</f>
        <v>1244000</v>
      </c>
      <c r="F9" s="455"/>
      <c r="G9" s="456"/>
      <c r="H9" s="454">
        <f>SUM(C30:C33)</f>
        <v>1244000</v>
      </c>
      <c r="I9" s="455"/>
      <c r="J9" s="456"/>
      <c r="K9" s="457">
        <f>SUM(C56:C58)</f>
        <v>0</v>
      </c>
      <c r="L9" s="458"/>
      <c r="M9" s="459"/>
      <c r="N9" s="457">
        <f>SUM(C71:C73)</f>
        <v>0</v>
      </c>
      <c r="O9" s="458"/>
      <c r="P9" s="459"/>
      <c r="Q9" s="26">
        <f>SUM(E9:P9)</f>
        <v>2488000</v>
      </c>
      <c r="R9" s="135"/>
    </row>
    <row r="10" spans="1:18" ht="26.5" x14ac:dyDescent="0.55000000000000004">
      <c r="B10" s="451" t="s">
        <v>73</v>
      </c>
      <c r="C10" s="452"/>
      <c r="D10" s="453"/>
      <c r="E10" s="454">
        <f>SUM(C20:C28)</f>
        <v>310000</v>
      </c>
      <c r="F10" s="455"/>
      <c r="G10" s="456"/>
      <c r="H10" s="454">
        <f>SUM(C35:C43)</f>
        <v>472000</v>
      </c>
      <c r="I10" s="455"/>
      <c r="J10" s="456"/>
      <c r="K10" s="457">
        <f>SUM(C60:C68)</f>
        <v>3270000</v>
      </c>
      <c r="L10" s="458"/>
      <c r="M10" s="459"/>
      <c r="N10" s="457">
        <f>SUM(C75:C83)</f>
        <v>0</v>
      </c>
      <c r="O10" s="458"/>
      <c r="P10" s="459"/>
      <c r="Q10" s="26">
        <f>SUM(E10:P10)</f>
        <v>4052000</v>
      </c>
      <c r="R10" s="135"/>
    </row>
    <row r="11" spans="1:18" s="101" customFormat="1" x14ac:dyDescent="0.55000000000000004">
      <c r="B11" s="102"/>
      <c r="C11" s="102"/>
      <c r="D11" s="103"/>
      <c r="E11" s="103"/>
      <c r="F11" s="103"/>
      <c r="H11" s="103"/>
      <c r="I11" s="103"/>
      <c r="J11" s="104"/>
    </row>
    <row r="12" spans="1:18" ht="24" customHeight="1" x14ac:dyDescent="0.55000000000000004">
      <c r="A12" s="2"/>
      <c r="B12" s="369" t="s">
        <v>74</v>
      </c>
      <c r="C12" s="3"/>
      <c r="D12" s="3"/>
      <c r="E12" s="4"/>
      <c r="F12" s="5"/>
      <c r="G12" s="5"/>
      <c r="H12" s="1"/>
      <c r="I12" s="6"/>
      <c r="J12" s="1"/>
      <c r="K12" s="7"/>
      <c r="L12" s="7"/>
      <c r="M12" s="8"/>
      <c r="N12" s="7"/>
      <c r="O12" s="2"/>
      <c r="P12" s="2"/>
      <c r="Q12" s="2"/>
    </row>
    <row r="13" spans="1:18" ht="22.5" x14ac:dyDescent="0.55000000000000004">
      <c r="A13" s="441" t="s">
        <v>75</v>
      </c>
      <c r="B13" s="441"/>
      <c r="C13" s="442" t="s">
        <v>76</v>
      </c>
      <c r="D13" s="441" t="s">
        <v>77</v>
      </c>
      <c r="E13" s="441"/>
      <c r="F13" s="441"/>
      <c r="G13" s="441"/>
      <c r="H13" s="441"/>
      <c r="I13" s="441"/>
      <c r="J13" s="441"/>
      <c r="K13" s="441"/>
      <c r="L13" s="441"/>
      <c r="M13" s="441"/>
      <c r="N13" s="441"/>
      <c r="O13" s="441"/>
      <c r="P13" s="441"/>
      <c r="Q13" s="441"/>
    </row>
    <row r="14" spans="1:18" ht="20.149999999999999" customHeight="1" x14ac:dyDescent="0.55000000000000004">
      <c r="A14" s="441"/>
      <c r="B14" s="441"/>
      <c r="C14" s="443"/>
      <c r="D14" s="31" t="s">
        <v>78</v>
      </c>
      <c r="E14" s="155" t="s">
        <v>79</v>
      </c>
      <c r="F14" s="37" t="s">
        <v>80</v>
      </c>
      <c r="G14" s="155" t="s">
        <v>81</v>
      </c>
      <c r="H14" s="155" t="s">
        <v>82</v>
      </c>
      <c r="I14" s="37" t="s">
        <v>80</v>
      </c>
      <c r="J14" s="155" t="s">
        <v>81</v>
      </c>
      <c r="K14" s="155" t="s">
        <v>82</v>
      </c>
      <c r="L14" s="155" t="s">
        <v>83</v>
      </c>
      <c r="M14" s="156" t="s">
        <v>84</v>
      </c>
      <c r="N14" s="444" t="s">
        <v>85</v>
      </c>
      <c r="O14" s="445"/>
      <c r="P14" s="445"/>
      <c r="Q14" s="446"/>
    </row>
    <row r="15" spans="1:18" ht="20.149999999999999" customHeight="1" x14ac:dyDescent="0.55000000000000004">
      <c r="A15" s="444"/>
      <c r="B15" s="438" t="s">
        <v>86</v>
      </c>
      <c r="C15" s="439"/>
      <c r="D15" s="439"/>
      <c r="E15" s="439"/>
      <c r="F15" s="439"/>
      <c r="G15" s="439"/>
      <c r="H15" s="439"/>
      <c r="I15" s="439"/>
      <c r="J15" s="439"/>
      <c r="K15" s="439"/>
      <c r="L15" s="439"/>
      <c r="M15" s="439"/>
      <c r="N15" s="439"/>
      <c r="O15" s="439"/>
      <c r="P15" s="439"/>
      <c r="Q15" s="440"/>
    </row>
    <row r="16" spans="1:18" ht="20.149999999999999" customHeight="1" x14ac:dyDescent="0.55000000000000004">
      <c r="A16" s="447"/>
      <c r="B16" s="90" t="s">
        <v>87</v>
      </c>
      <c r="C16" s="190">
        <f>IF(SUM(M16:M18)=0,"",SUM(M16:M18))</f>
        <v>1244000</v>
      </c>
      <c r="D16" s="353" t="s">
        <v>88</v>
      </c>
      <c r="E16" s="91">
        <v>200000</v>
      </c>
      <c r="F16" s="378" t="str">
        <f>IF(E16="","","X")</f>
        <v>X</v>
      </c>
      <c r="G16" s="354">
        <v>6</v>
      </c>
      <c r="H16" s="92" t="s">
        <v>89</v>
      </c>
      <c r="I16" s="378" t="str">
        <f>IF(G16="","","X")</f>
        <v>X</v>
      </c>
      <c r="J16" s="354">
        <v>0.5</v>
      </c>
      <c r="K16" s="92" t="s">
        <v>90</v>
      </c>
      <c r="L16" s="378" t="str">
        <f t="shared" ref="L16:L18" si="0">IF(J16="","","=")</f>
        <v>=</v>
      </c>
      <c r="M16" s="189">
        <f>IF(E16*IF(G16="",1,G16)*IF(J16="",1,J16)=0,"",E16*IF(G16="",1,G16)*IF(J16="",1,J16))</f>
        <v>600000</v>
      </c>
      <c r="N16" s="432" t="s">
        <v>91</v>
      </c>
      <c r="O16" s="432"/>
      <c r="P16" s="432"/>
      <c r="Q16" s="433"/>
    </row>
    <row r="17" spans="1:17" ht="20.149999999999999" customHeight="1" x14ac:dyDescent="0.55000000000000004">
      <c r="A17" s="447"/>
      <c r="B17" s="64"/>
      <c r="C17" s="190"/>
      <c r="D17" s="353" t="s">
        <v>92</v>
      </c>
      <c r="E17" s="91">
        <v>90000</v>
      </c>
      <c r="F17" s="378" t="str">
        <f>IF(E17="","","X")</f>
        <v>X</v>
      </c>
      <c r="G17" s="354">
        <v>12</v>
      </c>
      <c r="H17" s="92" t="s">
        <v>89</v>
      </c>
      <c r="I17" s="378" t="str">
        <f>IF(G17="","","X")</f>
        <v>X</v>
      </c>
      <c r="J17" s="354">
        <v>0.3</v>
      </c>
      <c r="K17" s="92" t="s">
        <v>90</v>
      </c>
      <c r="L17" s="378" t="str">
        <f t="shared" si="0"/>
        <v>=</v>
      </c>
      <c r="M17" s="189">
        <f t="shared" ref="M17:M18" si="1">IF(E17*IF(G17="",1,G17)*IF(J17="",1,J17)=0,"",E17*IF(G17="",1,G17)*IF(J17="",1,J17))</f>
        <v>324000</v>
      </c>
      <c r="N17" s="432" t="s">
        <v>93</v>
      </c>
      <c r="O17" s="432"/>
      <c r="P17" s="432"/>
      <c r="Q17" s="433"/>
    </row>
    <row r="18" spans="1:17" ht="20.149999999999999" customHeight="1" x14ac:dyDescent="0.55000000000000004">
      <c r="A18" s="447"/>
      <c r="B18" s="64"/>
      <c r="C18" s="191"/>
      <c r="D18" s="353" t="s">
        <v>94</v>
      </c>
      <c r="E18" s="91">
        <v>1000</v>
      </c>
      <c r="F18" s="378" t="str">
        <f>IF(E18="","","X")</f>
        <v>X</v>
      </c>
      <c r="G18" s="354">
        <v>2</v>
      </c>
      <c r="H18" s="92" t="s">
        <v>95</v>
      </c>
      <c r="I18" s="378" t="str">
        <f>IF(G18="","","X")</f>
        <v>X</v>
      </c>
      <c r="J18" s="354">
        <v>160</v>
      </c>
      <c r="K18" s="92" t="s">
        <v>96</v>
      </c>
      <c r="L18" s="378" t="str">
        <f t="shared" si="0"/>
        <v>=</v>
      </c>
      <c r="M18" s="189">
        <f t="shared" si="1"/>
        <v>320000</v>
      </c>
      <c r="N18" s="432" t="s">
        <v>97</v>
      </c>
      <c r="O18" s="432"/>
      <c r="P18" s="432"/>
      <c r="Q18" s="433"/>
    </row>
    <row r="19" spans="1:17" ht="20.149999999999999" customHeight="1" x14ac:dyDescent="0.55000000000000004">
      <c r="A19" s="447"/>
      <c r="B19" s="182" t="s">
        <v>98</v>
      </c>
      <c r="C19" s="93"/>
      <c r="D19" s="159"/>
      <c r="E19" s="94"/>
      <c r="F19" s="95"/>
      <c r="G19" s="357"/>
      <c r="H19" s="95"/>
      <c r="I19" s="95"/>
      <c r="J19" s="96"/>
      <c r="K19" s="95"/>
      <c r="L19" s="95"/>
      <c r="M19" s="94"/>
      <c r="N19" s="97"/>
      <c r="O19" s="97"/>
      <c r="P19" s="97"/>
      <c r="Q19" s="98"/>
    </row>
    <row r="20" spans="1:17" ht="21.75" customHeight="1" x14ac:dyDescent="0.55000000000000004">
      <c r="A20" s="447"/>
      <c r="B20" s="73" t="s">
        <v>99</v>
      </c>
      <c r="C20" s="184">
        <f>IF(SUM(M20:M22)=0,"",SUM(M20:M22))</f>
        <v>160000</v>
      </c>
      <c r="D20" s="152" t="s">
        <v>100</v>
      </c>
      <c r="E20" s="70">
        <v>500</v>
      </c>
      <c r="F20" s="61" t="str">
        <f>IF(E20="","","X")</f>
        <v>X</v>
      </c>
      <c r="G20" s="358">
        <v>100</v>
      </c>
      <c r="H20" s="62" t="s">
        <v>101</v>
      </c>
      <c r="I20" s="61" t="str">
        <f>IF(G20="","","X")</f>
        <v>X</v>
      </c>
      <c r="J20" s="355">
        <v>2</v>
      </c>
      <c r="K20" s="62" t="s">
        <v>102</v>
      </c>
      <c r="L20" s="61" t="str">
        <f>IF(J20="","","=")</f>
        <v>=</v>
      </c>
      <c r="M20" s="188">
        <f>IF(E20*IF(G20="",1,G20)*IF(J20="",1,J20)=0,"",E20*IF(G20="",1,G20)*IF(J20="",1,J20))</f>
        <v>100000</v>
      </c>
      <c r="N20" s="449"/>
      <c r="O20" s="449"/>
      <c r="P20" s="449"/>
      <c r="Q20" s="450"/>
    </row>
    <row r="21" spans="1:17" ht="21.75" customHeight="1" x14ac:dyDescent="0.55000000000000004">
      <c r="A21" s="447"/>
      <c r="B21" s="64"/>
      <c r="C21" s="185"/>
      <c r="D21" s="153" t="s">
        <v>100</v>
      </c>
      <c r="E21" s="105">
        <v>300</v>
      </c>
      <c r="F21" s="378" t="str">
        <f t="shared" ref="F21:F53" si="2">IF(E21="","","X")</f>
        <v>X</v>
      </c>
      <c r="G21" s="359">
        <v>100</v>
      </c>
      <c r="H21" s="66" t="s">
        <v>101</v>
      </c>
      <c r="I21" s="378" t="str">
        <f t="shared" ref="I21:I43" si="3">IF(G21="","","X")</f>
        <v>X</v>
      </c>
      <c r="J21" s="356">
        <v>2</v>
      </c>
      <c r="K21" s="66" t="s">
        <v>102</v>
      </c>
      <c r="L21" s="378" t="str">
        <f t="shared" ref="L21:L63" si="4">IF(J21="","","=")</f>
        <v>=</v>
      </c>
      <c r="M21" s="189">
        <f t="shared" ref="M21:M63" si="5">IF(E21*IF(G21="",1,G21)*IF(J21="",1,J21)=0,"",E21*IF(G21="",1,G21)*IF(J21="",1,J21))</f>
        <v>60000</v>
      </c>
      <c r="N21" s="434"/>
      <c r="O21" s="434"/>
      <c r="P21" s="434"/>
      <c r="Q21" s="435"/>
    </row>
    <row r="22" spans="1:17" ht="21.75" customHeight="1" x14ac:dyDescent="0.55000000000000004">
      <c r="A22" s="447"/>
      <c r="B22" s="64"/>
      <c r="C22" s="186"/>
      <c r="D22" s="153"/>
      <c r="E22" s="72"/>
      <c r="F22" s="67" t="str">
        <f t="shared" si="2"/>
        <v/>
      </c>
      <c r="G22" s="359"/>
      <c r="H22" s="66"/>
      <c r="I22" s="378" t="str">
        <f t="shared" si="3"/>
        <v/>
      </c>
      <c r="J22" s="356"/>
      <c r="K22" s="66"/>
      <c r="L22" s="378" t="str">
        <f t="shared" si="4"/>
        <v/>
      </c>
      <c r="M22" s="189" t="str">
        <f t="shared" si="5"/>
        <v/>
      </c>
      <c r="N22" s="436"/>
      <c r="O22" s="436"/>
      <c r="P22" s="436"/>
      <c r="Q22" s="437"/>
    </row>
    <row r="23" spans="1:17" ht="21.75" customHeight="1" x14ac:dyDescent="0.55000000000000004">
      <c r="A23" s="447"/>
      <c r="B23" s="69" t="s">
        <v>103</v>
      </c>
      <c r="C23" s="184">
        <f>IF(SUM(M23:M25)=0,"",SUM(M23:M25))</f>
        <v>150000</v>
      </c>
      <c r="D23" s="152" t="s">
        <v>103</v>
      </c>
      <c r="E23" s="65">
        <v>30000</v>
      </c>
      <c r="F23" s="61" t="str">
        <f t="shared" si="2"/>
        <v>X</v>
      </c>
      <c r="G23" s="358">
        <v>5</v>
      </c>
      <c r="H23" s="62" t="s">
        <v>104</v>
      </c>
      <c r="I23" s="61" t="str">
        <f t="shared" si="3"/>
        <v>X</v>
      </c>
      <c r="J23" s="355"/>
      <c r="K23" s="62"/>
      <c r="L23" s="61" t="str">
        <f t="shared" si="4"/>
        <v/>
      </c>
      <c r="M23" s="188">
        <f t="shared" si="5"/>
        <v>150000</v>
      </c>
      <c r="N23" s="434" t="s">
        <v>105</v>
      </c>
      <c r="O23" s="434"/>
      <c r="P23" s="434"/>
      <c r="Q23" s="435"/>
    </row>
    <row r="24" spans="1:17" ht="21.75" customHeight="1" x14ac:dyDescent="0.55000000000000004">
      <c r="A24" s="447"/>
      <c r="B24" s="64"/>
      <c r="C24" s="185"/>
      <c r="D24" s="153"/>
      <c r="E24" s="105"/>
      <c r="F24" s="378" t="str">
        <f t="shared" si="2"/>
        <v/>
      </c>
      <c r="G24" s="359"/>
      <c r="H24" s="66"/>
      <c r="I24" s="378" t="str">
        <f t="shared" si="3"/>
        <v/>
      </c>
      <c r="J24" s="356"/>
      <c r="K24" s="66"/>
      <c r="L24" s="378" t="str">
        <f t="shared" si="4"/>
        <v/>
      </c>
      <c r="M24" s="189" t="str">
        <f t="shared" si="5"/>
        <v/>
      </c>
      <c r="N24" s="434"/>
      <c r="O24" s="434"/>
      <c r="P24" s="434"/>
      <c r="Q24" s="435"/>
    </row>
    <row r="25" spans="1:17" ht="21.75" customHeight="1" x14ac:dyDescent="0.55000000000000004">
      <c r="A25" s="447"/>
      <c r="B25" s="64"/>
      <c r="C25" s="186"/>
      <c r="D25" s="154"/>
      <c r="E25" s="72"/>
      <c r="F25" s="67" t="str">
        <f t="shared" si="2"/>
        <v/>
      </c>
      <c r="G25" s="359"/>
      <c r="H25" s="66"/>
      <c r="I25" s="378" t="str">
        <f t="shared" si="3"/>
        <v/>
      </c>
      <c r="J25" s="356"/>
      <c r="K25" s="66"/>
      <c r="L25" s="378" t="str">
        <f t="shared" si="4"/>
        <v/>
      </c>
      <c r="M25" s="189" t="str">
        <f t="shared" si="5"/>
        <v/>
      </c>
      <c r="N25" s="436"/>
      <c r="O25" s="436"/>
      <c r="P25" s="436"/>
      <c r="Q25" s="437"/>
    </row>
    <row r="26" spans="1:17" ht="21.75" customHeight="1" x14ac:dyDescent="0.55000000000000004">
      <c r="A26" s="447"/>
      <c r="B26" s="69"/>
      <c r="C26" s="184" t="str">
        <f>IF(SUM(M26:M28)=0,"",SUM(M26:M28))</f>
        <v/>
      </c>
      <c r="D26" s="153"/>
      <c r="E26" s="65"/>
      <c r="F26" s="378" t="str">
        <f t="shared" si="2"/>
        <v/>
      </c>
      <c r="G26" s="358"/>
      <c r="H26" s="62"/>
      <c r="I26" s="61" t="str">
        <f t="shared" si="3"/>
        <v/>
      </c>
      <c r="J26" s="355"/>
      <c r="K26" s="62"/>
      <c r="L26" s="61" t="str">
        <f t="shared" si="4"/>
        <v/>
      </c>
      <c r="M26" s="188" t="str">
        <f t="shared" si="5"/>
        <v/>
      </c>
      <c r="N26" s="434"/>
      <c r="O26" s="434"/>
      <c r="P26" s="434"/>
      <c r="Q26" s="435"/>
    </row>
    <row r="27" spans="1:17" ht="21.75" customHeight="1" x14ac:dyDescent="0.55000000000000004">
      <c r="A27" s="447"/>
      <c r="B27" s="64"/>
      <c r="C27" s="186"/>
      <c r="D27" s="153"/>
      <c r="E27" s="65"/>
      <c r="F27" s="378" t="str">
        <f t="shared" si="2"/>
        <v/>
      </c>
      <c r="G27" s="359"/>
      <c r="H27" s="66"/>
      <c r="I27" s="378" t="str">
        <f t="shared" si="3"/>
        <v/>
      </c>
      <c r="J27" s="356"/>
      <c r="K27" s="66"/>
      <c r="L27" s="378" t="str">
        <f t="shared" si="4"/>
        <v/>
      </c>
      <c r="M27" s="189" t="str">
        <f t="shared" si="5"/>
        <v/>
      </c>
      <c r="N27" s="434"/>
      <c r="O27" s="434"/>
      <c r="P27" s="434"/>
      <c r="Q27" s="435"/>
    </row>
    <row r="28" spans="1:17" ht="21.75" customHeight="1" x14ac:dyDescent="0.55000000000000004">
      <c r="A28" s="447"/>
      <c r="B28" s="106"/>
      <c r="C28" s="187"/>
      <c r="D28" s="153"/>
      <c r="E28" s="65"/>
      <c r="F28" s="378" t="str">
        <f t="shared" si="2"/>
        <v/>
      </c>
      <c r="G28" s="359"/>
      <c r="H28" s="66"/>
      <c r="I28" s="378" t="str">
        <f t="shared" si="3"/>
        <v/>
      </c>
      <c r="J28" s="356"/>
      <c r="K28" s="66"/>
      <c r="L28" s="378" t="str">
        <f t="shared" si="4"/>
        <v/>
      </c>
      <c r="M28" s="189" t="str">
        <f t="shared" si="5"/>
        <v/>
      </c>
      <c r="N28" s="434"/>
      <c r="O28" s="434"/>
      <c r="P28" s="434"/>
      <c r="Q28" s="435"/>
    </row>
    <row r="29" spans="1:17" ht="21.75" customHeight="1" x14ac:dyDescent="0.55000000000000004">
      <c r="A29" s="448"/>
      <c r="B29" s="45" t="s">
        <v>49</v>
      </c>
      <c r="C29" s="35">
        <f>SUM(C16:C28)</f>
        <v>1554000</v>
      </c>
      <c r="D29" s="420"/>
      <c r="E29" s="421"/>
      <c r="F29" s="421"/>
      <c r="G29" s="421"/>
      <c r="H29" s="421"/>
      <c r="I29" s="421"/>
      <c r="J29" s="421"/>
      <c r="K29" s="421"/>
      <c r="L29" s="421"/>
      <c r="M29" s="421"/>
      <c r="N29" s="421"/>
      <c r="O29" s="421"/>
      <c r="P29" s="421"/>
      <c r="Q29" s="422"/>
    </row>
    <row r="30" spans="1:17" ht="21.75" customHeight="1" x14ac:dyDescent="0.55000000000000004">
      <c r="A30" s="372"/>
      <c r="B30" s="438" t="s">
        <v>86</v>
      </c>
      <c r="C30" s="439"/>
      <c r="D30" s="439"/>
      <c r="E30" s="439"/>
      <c r="F30" s="439"/>
      <c r="G30" s="439"/>
      <c r="H30" s="439"/>
      <c r="I30" s="439"/>
      <c r="J30" s="439"/>
      <c r="K30" s="439"/>
      <c r="L30" s="439"/>
      <c r="M30" s="439"/>
      <c r="N30" s="439"/>
      <c r="O30" s="439"/>
      <c r="P30" s="439"/>
      <c r="Q30" s="440"/>
    </row>
    <row r="31" spans="1:17" ht="21.75" customHeight="1" x14ac:dyDescent="0.55000000000000004">
      <c r="A31" s="372"/>
      <c r="B31" s="90" t="s">
        <v>87</v>
      </c>
      <c r="C31" s="190">
        <f>IF(SUM(M31:M33)=0,"",SUM(M31:M33))</f>
        <v>1244000</v>
      </c>
      <c r="D31" s="353" t="s">
        <v>106</v>
      </c>
      <c r="E31" s="91">
        <v>200000</v>
      </c>
      <c r="F31" s="378" t="str">
        <f>IF(E31="","","X")</f>
        <v>X</v>
      </c>
      <c r="G31" s="354">
        <v>6</v>
      </c>
      <c r="H31" s="92" t="s">
        <v>89</v>
      </c>
      <c r="I31" s="378" t="str">
        <f>IF(G31="","","X")</f>
        <v>X</v>
      </c>
      <c r="J31" s="354">
        <v>0.5</v>
      </c>
      <c r="K31" s="92" t="s">
        <v>90</v>
      </c>
      <c r="L31" s="378" t="str">
        <f t="shared" ref="L31:L33" si="6">IF(J31="","","=")</f>
        <v>=</v>
      </c>
      <c r="M31" s="189">
        <f>IF(E31*IF(G31="",1,G31)*IF(J31="",1,J31)=0,"",E31*IF(G31="",1,G31)*IF(J31="",1,J31))</f>
        <v>600000</v>
      </c>
      <c r="N31" s="432" t="s">
        <v>91</v>
      </c>
      <c r="O31" s="432"/>
      <c r="P31" s="432"/>
      <c r="Q31" s="433"/>
    </row>
    <row r="32" spans="1:17" ht="21.75" customHeight="1" x14ac:dyDescent="0.55000000000000004">
      <c r="A32" s="372"/>
      <c r="B32" s="64"/>
      <c r="C32" s="190"/>
      <c r="D32" s="353" t="s">
        <v>106</v>
      </c>
      <c r="E32" s="91">
        <v>90000</v>
      </c>
      <c r="F32" s="378" t="str">
        <f>IF(E32="","","X")</f>
        <v>X</v>
      </c>
      <c r="G32" s="354">
        <v>12</v>
      </c>
      <c r="H32" s="92" t="s">
        <v>89</v>
      </c>
      <c r="I32" s="378" t="str">
        <f>IF(G32="","","X")</f>
        <v>X</v>
      </c>
      <c r="J32" s="354">
        <v>0.3</v>
      </c>
      <c r="K32" s="92" t="s">
        <v>90</v>
      </c>
      <c r="L32" s="378" t="str">
        <f t="shared" si="6"/>
        <v>=</v>
      </c>
      <c r="M32" s="189">
        <f t="shared" ref="M32:M33" si="7">IF(E32*IF(G32="",1,G32)*IF(J32="",1,J32)=0,"",E32*IF(G32="",1,G32)*IF(J32="",1,J32))</f>
        <v>324000</v>
      </c>
      <c r="N32" s="432" t="s">
        <v>93</v>
      </c>
      <c r="O32" s="432"/>
      <c r="P32" s="432"/>
      <c r="Q32" s="433"/>
    </row>
    <row r="33" spans="1:17" ht="21.75" customHeight="1" x14ac:dyDescent="0.55000000000000004">
      <c r="A33" s="372"/>
      <c r="B33" s="64"/>
      <c r="C33" s="191"/>
      <c r="D33" s="353" t="s">
        <v>94</v>
      </c>
      <c r="E33" s="91">
        <v>1000</v>
      </c>
      <c r="F33" s="378" t="str">
        <f>IF(E33="","","X")</f>
        <v>X</v>
      </c>
      <c r="G33" s="354">
        <v>2</v>
      </c>
      <c r="H33" s="92" t="s">
        <v>95</v>
      </c>
      <c r="I33" s="378" t="str">
        <f>IF(G33="","","X")</f>
        <v>X</v>
      </c>
      <c r="J33" s="354">
        <v>160</v>
      </c>
      <c r="K33" s="92" t="s">
        <v>96</v>
      </c>
      <c r="L33" s="378" t="str">
        <f t="shared" si="6"/>
        <v>=</v>
      </c>
      <c r="M33" s="189">
        <f t="shared" si="7"/>
        <v>320000</v>
      </c>
      <c r="N33" s="432" t="s">
        <v>97</v>
      </c>
      <c r="O33" s="432"/>
      <c r="P33" s="432"/>
      <c r="Q33" s="433"/>
    </row>
    <row r="34" spans="1:17" ht="21.75" customHeight="1" x14ac:dyDescent="0.55000000000000004">
      <c r="A34" s="63"/>
      <c r="B34" s="182" t="s">
        <v>98</v>
      </c>
      <c r="C34" s="93"/>
      <c r="D34" s="159"/>
      <c r="E34" s="94"/>
      <c r="F34" s="95"/>
      <c r="G34" s="145"/>
      <c r="H34" s="95"/>
      <c r="I34" s="95"/>
      <c r="J34" s="96"/>
      <c r="K34" s="95"/>
      <c r="L34" s="95"/>
      <c r="M34" s="94"/>
      <c r="N34" s="97"/>
      <c r="O34" s="97"/>
      <c r="P34" s="97"/>
      <c r="Q34" s="98"/>
    </row>
    <row r="35" spans="1:17" ht="21.75" customHeight="1" x14ac:dyDescent="0.55000000000000004">
      <c r="A35" s="63"/>
      <c r="B35" s="73" t="s">
        <v>99</v>
      </c>
      <c r="C35" s="186">
        <f>IF(SUM(M35:M37)=0,"",SUM(M35:M37))</f>
        <v>292000</v>
      </c>
      <c r="D35" s="152" t="s">
        <v>107</v>
      </c>
      <c r="E35" s="70">
        <v>1200</v>
      </c>
      <c r="F35" s="378" t="str">
        <f t="shared" si="2"/>
        <v>X</v>
      </c>
      <c r="G35" s="358">
        <v>80</v>
      </c>
      <c r="H35" s="62" t="s">
        <v>101</v>
      </c>
      <c r="I35" s="378" t="str">
        <f t="shared" ref="I35" si="8">IF(H35="","","X")</f>
        <v>X</v>
      </c>
      <c r="J35" s="355">
        <v>2</v>
      </c>
      <c r="K35" s="62" t="s">
        <v>102</v>
      </c>
      <c r="L35" s="66"/>
      <c r="M35" s="189">
        <f t="shared" si="5"/>
        <v>192000</v>
      </c>
      <c r="N35" s="350"/>
      <c r="O35" s="350"/>
      <c r="P35" s="350"/>
      <c r="Q35" s="351"/>
    </row>
    <row r="36" spans="1:17" ht="21.75" customHeight="1" x14ac:dyDescent="0.55000000000000004">
      <c r="A36" s="63"/>
      <c r="B36" s="64"/>
      <c r="C36" s="186"/>
      <c r="D36" s="153"/>
      <c r="E36" s="105">
        <v>1000</v>
      </c>
      <c r="F36" s="378" t="str">
        <f t="shared" si="2"/>
        <v>X</v>
      </c>
      <c r="G36" s="359">
        <v>50</v>
      </c>
      <c r="H36" s="66" t="s">
        <v>101</v>
      </c>
      <c r="I36" s="378" t="str">
        <f t="shared" si="3"/>
        <v>X</v>
      </c>
      <c r="J36" s="356">
        <v>2</v>
      </c>
      <c r="K36" s="66" t="s">
        <v>102</v>
      </c>
      <c r="L36" s="378" t="str">
        <f t="shared" si="4"/>
        <v>=</v>
      </c>
      <c r="M36" s="189">
        <f t="shared" si="5"/>
        <v>100000</v>
      </c>
      <c r="N36" s="434"/>
      <c r="O36" s="434"/>
      <c r="P36" s="434"/>
      <c r="Q36" s="435"/>
    </row>
    <row r="37" spans="1:17" ht="21.75" customHeight="1" x14ac:dyDescent="0.55000000000000004">
      <c r="A37" s="63"/>
      <c r="B37" s="64"/>
      <c r="C37" s="187"/>
      <c r="D37" s="153"/>
      <c r="E37" s="72"/>
      <c r="F37" s="378" t="str">
        <f t="shared" si="2"/>
        <v/>
      </c>
      <c r="G37" s="359"/>
      <c r="H37" s="66"/>
      <c r="I37" s="378" t="str">
        <f t="shared" si="3"/>
        <v/>
      </c>
      <c r="J37" s="356"/>
      <c r="K37" s="66"/>
      <c r="L37" s="378" t="str">
        <f t="shared" si="4"/>
        <v/>
      </c>
      <c r="M37" s="189" t="str">
        <f t="shared" si="5"/>
        <v/>
      </c>
      <c r="N37" s="436"/>
      <c r="O37" s="436"/>
      <c r="P37" s="436"/>
      <c r="Q37" s="437"/>
    </row>
    <row r="38" spans="1:17" ht="21.75" customHeight="1" x14ac:dyDescent="0.55000000000000004">
      <c r="A38" s="63"/>
      <c r="B38" s="69" t="s">
        <v>103</v>
      </c>
      <c r="C38" s="186">
        <f>IF(SUM(M38:M40)=0,"",SUM(M38:M40))</f>
        <v>180000</v>
      </c>
      <c r="D38" s="152" t="s">
        <v>103</v>
      </c>
      <c r="E38" s="65">
        <v>30000</v>
      </c>
      <c r="F38" s="61" t="str">
        <f t="shared" si="2"/>
        <v>X</v>
      </c>
      <c r="G38" s="358">
        <v>6</v>
      </c>
      <c r="H38" s="62" t="s">
        <v>104</v>
      </c>
      <c r="I38" s="61" t="str">
        <f t="shared" si="3"/>
        <v>X</v>
      </c>
      <c r="J38" s="355"/>
      <c r="K38" s="62"/>
      <c r="L38" s="61" t="str">
        <f t="shared" si="4"/>
        <v/>
      </c>
      <c r="M38" s="188">
        <f t="shared" si="5"/>
        <v>180000</v>
      </c>
      <c r="N38" s="434" t="s">
        <v>108</v>
      </c>
      <c r="O38" s="434"/>
      <c r="P38" s="434"/>
      <c r="Q38" s="435"/>
    </row>
    <row r="39" spans="1:17" ht="21.75" customHeight="1" x14ac:dyDescent="0.55000000000000004">
      <c r="A39" s="63"/>
      <c r="B39" s="64"/>
      <c r="C39" s="186"/>
      <c r="D39" s="153"/>
      <c r="E39" s="105"/>
      <c r="F39" s="378" t="str">
        <f t="shared" si="2"/>
        <v/>
      </c>
      <c r="G39" s="105"/>
      <c r="H39" s="66"/>
      <c r="I39" s="378" t="str">
        <f t="shared" si="3"/>
        <v/>
      </c>
      <c r="J39" s="105"/>
      <c r="K39" s="66"/>
      <c r="L39" s="378" t="str">
        <f t="shared" si="4"/>
        <v/>
      </c>
      <c r="M39" s="189" t="str">
        <f t="shared" si="5"/>
        <v/>
      </c>
      <c r="N39" s="434"/>
      <c r="O39" s="434"/>
      <c r="P39" s="434"/>
      <c r="Q39" s="435"/>
    </row>
    <row r="40" spans="1:17" ht="21.75" customHeight="1" x14ac:dyDescent="0.55000000000000004">
      <c r="A40" s="63"/>
      <c r="B40" s="64"/>
      <c r="C40" s="187"/>
      <c r="D40" s="154"/>
      <c r="E40" s="72"/>
      <c r="F40" s="378" t="str">
        <f t="shared" si="2"/>
        <v/>
      </c>
      <c r="G40" s="105"/>
      <c r="H40" s="66"/>
      <c r="I40" s="378" t="str">
        <f t="shared" si="3"/>
        <v/>
      </c>
      <c r="J40" s="105"/>
      <c r="K40" s="66"/>
      <c r="L40" s="378" t="str">
        <f t="shared" si="4"/>
        <v/>
      </c>
      <c r="M40" s="189" t="str">
        <f t="shared" si="5"/>
        <v/>
      </c>
      <c r="N40" s="436"/>
      <c r="O40" s="436"/>
      <c r="P40" s="436"/>
      <c r="Q40" s="437"/>
    </row>
    <row r="41" spans="1:17" ht="21.75" customHeight="1" x14ac:dyDescent="0.55000000000000004">
      <c r="A41" s="63"/>
      <c r="B41" s="69"/>
      <c r="C41" s="186" t="str">
        <f>IF(SUM(M41:M43)=0,"",SUM(M41:M43))</f>
        <v/>
      </c>
      <c r="D41" s="152"/>
      <c r="E41" s="65"/>
      <c r="F41" s="61" t="str">
        <f t="shared" si="2"/>
        <v/>
      </c>
      <c r="G41" s="60"/>
      <c r="H41" s="62"/>
      <c r="I41" s="61" t="str">
        <f t="shared" si="3"/>
        <v/>
      </c>
      <c r="J41" s="60"/>
      <c r="K41" s="62"/>
      <c r="L41" s="61" t="str">
        <f t="shared" si="4"/>
        <v/>
      </c>
      <c r="M41" s="188" t="str">
        <f t="shared" si="5"/>
        <v/>
      </c>
      <c r="N41" s="434"/>
      <c r="O41" s="434"/>
      <c r="P41" s="434"/>
      <c r="Q41" s="435"/>
    </row>
    <row r="42" spans="1:17" ht="21.75" customHeight="1" x14ac:dyDescent="0.55000000000000004">
      <c r="A42" s="63"/>
      <c r="B42" s="64"/>
      <c r="C42" s="186"/>
      <c r="D42" s="153"/>
      <c r="E42" s="65"/>
      <c r="F42" s="378" t="str">
        <f t="shared" si="2"/>
        <v/>
      </c>
      <c r="G42" s="105"/>
      <c r="H42" s="66"/>
      <c r="I42" s="378" t="str">
        <f t="shared" si="3"/>
        <v/>
      </c>
      <c r="J42" s="105"/>
      <c r="K42" s="66"/>
      <c r="L42" s="378" t="str">
        <f t="shared" si="4"/>
        <v/>
      </c>
      <c r="M42" s="189" t="str">
        <f t="shared" si="5"/>
        <v/>
      </c>
      <c r="N42" s="434"/>
      <c r="O42" s="434"/>
      <c r="P42" s="434"/>
      <c r="Q42" s="435"/>
    </row>
    <row r="43" spans="1:17" ht="21.75" customHeight="1" x14ac:dyDescent="0.55000000000000004">
      <c r="A43" s="63"/>
      <c r="B43" s="106"/>
      <c r="C43" s="187"/>
      <c r="D43" s="153"/>
      <c r="E43" s="65"/>
      <c r="F43" s="378" t="str">
        <f t="shared" si="2"/>
        <v/>
      </c>
      <c r="G43" s="105"/>
      <c r="H43" s="66"/>
      <c r="I43" s="378" t="str">
        <f t="shared" si="3"/>
        <v/>
      </c>
      <c r="J43" s="105"/>
      <c r="K43" s="66"/>
      <c r="L43" s="378" t="str">
        <f t="shared" si="4"/>
        <v/>
      </c>
      <c r="M43" s="189" t="str">
        <f t="shared" si="5"/>
        <v/>
      </c>
      <c r="N43" s="434"/>
      <c r="O43" s="434"/>
      <c r="P43" s="434"/>
      <c r="Q43" s="435"/>
    </row>
    <row r="44" spans="1:17" ht="21.75" customHeight="1" x14ac:dyDescent="0.55000000000000004">
      <c r="A44" s="74"/>
      <c r="B44" s="45" t="s">
        <v>50</v>
      </c>
      <c r="C44" s="35">
        <f>SUM(C31:C43)</f>
        <v>1716000</v>
      </c>
      <c r="D44" s="420"/>
      <c r="E44" s="421"/>
      <c r="F44" s="421"/>
      <c r="G44" s="421"/>
      <c r="H44" s="421"/>
      <c r="I44" s="421"/>
      <c r="J44" s="421"/>
      <c r="K44" s="421"/>
      <c r="L44" s="421"/>
      <c r="M44" s="421"/>
      <c r="N44" s="421"/>
      <c r="O44" s="421"/>
      <c r="P44" s="421"/>
      <c r="Q44" s="422"/>
    </row>
    <row r="45" spans="1:17" ht="21.75" customHeight="1" x14ac:dyDescent="0.55000000000000004">
      <c r="A45" s="63"/>
      <c r="B45" s="236"/>
      <c r="C45" s="237" t="str">
        <f>IF(SUM(M45:M47)=0,"",SUM(M45:M47))</f>
        <v/>
      </c>
      <c r="D45" s="238"/>
      <c r="E45" s="239"/>
      <c r="F45" s="240" t="str">
        <f t="shared" ref="F45:F50" si="9">IF(E45="","","X")</f>
        <v/>
      </c>
      <c r="G45" s="241"/>
      <c r="H45" s="242"/>
      <c r="I45" s="240" t="str">
        <f t="shared" ref="I45:I53" si="10">IF(G45="","","X")</f>
        <v/>
      </c>
      <c r="J45" s="241"/>
      <c r="K45" s="242"/>
      <c r="L45" s="240" t="str">
        <f t="shared" ref="L45:L50" si="11">IF(J45="","","=")</f>
        <v/>
      </c>
      <c r="M45" s="243" t="str">
        <f t="shared" ref="M45:M50" si="12">IF(E45*IF(G45="",1,G45)*IF(J45="",1,J45)=0,"",E45*IF(G45="",1,G45)*IF(J45="",1,J45))</f>
        <v/>
      </c>
      <c r="N45" s="423"/>
      <c r="O45" s="423"/>
      <c r="P45" s="423"/>
      <c r="Q45" s="424"/>
    </row>
    <row r="46" spans="1:17" ht="21.75" customHeight="1" x14ac:dyDescent="0.55000000000000004">
      <c r="A46" s="63"/>
      <c r="B46" s="244"/>
      <c r="C46" s="237"/>
      <c r="D46" s="238"/>
      <c r="E46" s="241"/>
      <c r="F46" s="240" t="str">
        <f t="shared" si="9"/>
        <v/>
      </c>
      <c r="G46" s="241"/>
      <c r="H46" s="242"/>
      <c r="I46" s="240" t="str">
        <f t="shared" si="10"/>
        <v/>
      </c>
      <c r="J46" s="241"/>
      <c r="K46" s="242"/>
      <c r="L46" s="240" t="str">
        <f t="shared" si="11"/>
        <v/>
      </c>
      <c r="M46" s="243" t="str">
        <f t="shared" si="12"/>
        <v/>
      </c>
      <c r="N46" s="423"/>
      <c r="O46" s="423"/>
      <c r="P46" s="423"/>
      <c r="Q46" s="424"/>
    </row>
    <row r="47" spans="1:17" ht="21.75" customHeight="1" x14ac:dyDescent="0.55000000000000004">
      <c r="A47" s="63"/>
      <c r="B47" s="244"/>
      <c r="C47" s="245"/>
      <c r="D47" s="246"/>
      <c r="E47" s="247"/>
      <c r="F47" s="248" t="str">
        <f t="shared" si="9"/>
        <v/>
      </c>
      <c r="G47" s="241"/>
      <c r="H47" s="242"/>
      <c r="I47" s="240" t="str">
        <f t="shared" si="10"/>
        <v/>
      </c>
      <c r="J47" s="241"/>
      <c r="K47" s="242"/>
      <c r="L47" s="240" t="str">
        <f t="shared" si="11"/>
        <v/>
      </c>
      <c r="M47" s="243" t="str">
        <f t="shared" si="12"/>
        <v/>
      </c>
      <c r="N47" s="430"/>
      <c r="O47" s="430"/>
      <c r="P47" s="430"/>
      <c r="Q47" s="431"/>
    </row>
    <row r="48" spans="1:17" ht="21.75" customHeight="1" x14ac:dyDescent="0.55000000000000004">
      <c r="A48" s="63"/>
      <c r="B48" s="249"/>
      <c r="C48" s="237" t="str">
        <f>IF(SUM(M48:M50)=0,"",SUM(M48:M50))</f>
        <v/>
      </c>
      <c r="D48" s="238"/>
      <c r="E48" s="239"/>
      <c r="F48" s="240" t="str">
        <f t="shared" si="9"/>
        <v/>
      </c>
      <c r="G48" s="250"/>
      <c r="H48" s="251"/>
      <c r="I48" s="252" t="str">
        <f t="shared" si="10"/>
        <v/>
      </c>
      <c r="J48" s="250"/>
      <c r="K48" s="251"/>
      <c r="L48" s="252" t="str">
        <f t="shared" si="11"/>
        <v/>
      </c>
      <c r="M48" s="253" t="str">
        <f t="shared" si="12"/>
        <v/>
      </c>
      <c r="N48" s="423"/>
      <c r="O48" s="423"/>
      <c r="P48" s="423"/>
      <c r="Q48" s="424"/>
    </row>
    <row r="49" spans="1:17" ht="21.75" customHeight="1" x14ac:dyDescent="0.55000000000000004">
      <c r="A49" s="63"/>
      <c r="B49" s="244"/>
      <c r="C49" s="237"/>
      <c r="D49" s="238"/>
      <c r="E49" s="241"/>
      <c r="F49" s="240" t="str">
        <f t="shared" si="9"/>
        <v/>
      </c>
      <c r="G49" s="241"/>
      <c r="H49" s="242"/>
      <c r="I49" s="240" t="str">
        <f t="shared" si="10"/>
        <v/>
      </c>
      <c r="J49" s="241"/>
      <c r="K49" s="242"/>
      <c r="L49" s="240" t="str">
        <f t="shared" si="11"/>
        <v/>
      </c>
      <c r="M49" s="243" t="str">
        <f t="shared" si="12"/>
        <v/>
      </c>
      <c r="N49" s="423"/>
      <c r="O49" s="423"/>
      <c r="P49" s="423"/>
      <c r="Q49" s="424"/>
    </row>
    <row r="50" spans="1:17" ht="21.75" customHeight="1" x14ac:dyDescent="0.55000000000000004">
      <c r="A50" s="63"/>
      <c r="B50" s="244"/>
      <c r="C50" s="245"/>
      <c r="D50" s="246"/>
      <c r="E50" s="247"/>
      <c r="F50" s="248" t="str">
        <f t="shared" si="9"/>
        <v/>
      </c>
      <c r="G50" s="241"/>
      <c r="H50" s="242"/>
      <c r="I50" s="240" t="str">
        <f t="shared" si="10"/>
        <v/>
      </c>
      <c r="J50" s="241"/>
      <c r="K50" s="242"/>
      <c r="L50" s="240" t="str">
        <f t="shared" si="11"/>
        <v/>
      </c>
      <c r="M50" s="243" t="str">
        <f t="shared" si="12"/>
        <v/>
      </c>
      <c r="N50" s="430"/>
      <c r="O50" s="430"/>
      <c r="P50" s="430"/>
      <c r="Q50" s="431"/>
    </row>
    <row r="51" spans="1:17" ht="21.75" customHeight="1" x14ac:dyDescent="0.55000000000000004">
      <c r="A51" s="63"/>
      <c r="B51" s="249"/>
      <c r="C51" s="237" t="str">
        <f>IF(SUM(M51:M53)=0,"",SUM(M51:M53))</f>
        <v/>
      </c>
      <c r="D51" s="254"/>
      <c r="E51" s="239"/>
      <c r="F51" s="240" t="str">
        <f t="shared" si="2"/>
        <v/>
      </c>
      <c r="G51" s="250"/>
      <c r="H51" s="251"/>
      <c r="I51" s="252" t="str">
        <f t="shared" si="10"/>
        <v/>
      </c>
      <c r="J51" s="250"/>
      <c r="K51" s="251"/>
      <c r="L51" s="252" t="str">
        <f t="shared" si="4"/>
        <v/>
      </c>
      <c r="M51" s="253" t="str">
        <f t="shared" si="5"/>
        <v/>
      </c>
      <c r="N51" s="423"/>
      <c r="O51" s="423"/>
      <c r="P51" s="423"/>
      <c r="Q51" s="424"/>
    </row>
    <row r="52" spans="1:17" ht="21.75" customHeight="1" x14ac:dyDescent="0.55000000000000004">
      <c r="A52" s="63"/>
      <c r="B52" s="244"/>
      <c r="C52" s="237"/>
      <c r="D52" s="238"/>
      <c r="E52" s="239"/>
      <c r="F52" s="240" t="str">
        <f t="shared" si="2"/>
        <v/>
      </c>
      <c r="G52" s="241"/>
      <c r="H52" s="242"/>
      <c r="I52" s="240" t="str">
        <f t="shared" si="10"/>
        <v/>
      </c>
      <c r="J52" s="241"/>
      <c r="K52" s="242"/>
      <c r="L52" s="240" t="str">
        <f t="shared" si="4"/>
        <v/>
      </c>
      <c r="M52" s="243" t="str">
        <f t="shared" si="5"/>
        <v/>
      </c>
      <c r="N52" s="423"/>
      <c r="O52" s="423"/>
      <c r="P52" s="423"/>
      <c r="Q52" s="424"/>
    </row>
    <row r="53" spans="1:17" ht="21.75" customHeight="1" x14ac:dyDescent="0.55000000000000004">
      <c r="A53" s="63"/>
      <c r="B53" s="255"/>
      <c r="C53" s="245"/>
      <c r="D53" s="238"/>
      <c r="E53" s="239"/>
      <c r="F53" s="240" t="str">
        <f t="shared" si="2"/>
        <v/>
      </c>
      <c r="G53" s="241"/>
      <c r="H53" s="242"/>
      <c r="I53" s="240" t="str">
        <f t="shared" si="10"/>
        <v/>
      </c>
      <c r="J53" s="241"/>
      <c r="K53" s="242"/>
      <c r="L53" s="240" t="str">
        <f t="shared" si="4"/>
        <v/>
      </c>
      <c r="M53" s="243" t="str">
        <f t="shared" si="5"/>
        <v/>
      </c>
      <c r="N53" s="423"/>
      <c r="O53" s="423"/>
      <c r="P53" s="423"/>
      <c r="Q53" s="424"/>
    </row>
    <row r="54" spans="1:17" ht="21.75" customHeight="1" x14ac:dyDescent="0.55000000000000004">
      <c r="A54" s="74"/>
      <c r="B54" s="256" t="s">
        <v>51</v>
      </c>
      <c r="C54" s="257">
        <f>SUM(C45:C53)</f>
        <v>0</v>
      </c>
      <c r="D54" s="427"/>
      <c r="E54" s="428"/>
      <c r="F54" s="428"/>
      <c r="G54" s="428"/>
      <c r="H54" s="428"/>
      <c r="I54" s="428"/>
      <c r="J54" s="428"/>
      <c r="K54" s="428"/>
      <c r="L54" s="428"/>
      <c r="M54" s="428"/>
      <c r="N54" s="428"/>
      <c r="O54" s="428"/>
      <c r="P54" s="428"/>
      <c r="Q54" s="429"/>
    </row>
    <row r="55" spans="1:17" ht="21.75" customHeight="1" x14ac:dyDescent="0.55000000000000004">
      <c r="A55" s="63"/>
      <c r="B55" s="236"/>
      <c r="C55" s="237" t="str">
        <f>IF(SUM(M55:M57)=0,"",SUM(M55:M57))</f>
        <v/>
      </c>
      <c r="D55" s="238"/>
      <c r="E55" s="239"/>
      <c r="F55" s="240" t="str">
        <f t="shared" ref="F55:F63" si="13">IF(E55="","","X")</f>
        <v/>
      </c>
      <c r="G55" s="241"/>
      <c r="H55" s="242"/>
      <c r="I55" s="240" t="str">
        <f t="shared" ref="I55:I63" si="14">IF(G55="","","X")</f>
        <v/>
      </c>
      <c r="J55" s="241"/>
      <c r="K55" s="242"/>
      <c r="L55" s="240" t="str">
        <f t="shared" si="4"/>
        <v/>
      </c>
      <c r="M55" s="243" t="str">
        <f t="shared" si="5"/>
        <v/>
      </c>
      <c r="N55" s="423"/>
      <c r="O55" s="423"/>
      <c r="P55" s="423"/>
      <c r="Q55" s="424"/>
    </row>
    <row r="56" spans="1:17" ht="21.75" customHeight="1" x14ac:dyDescent="0.55000000000000004">
      <c r="A56" s="63"/>
      <c r="B56" s="244"/>
      <c r="C56" s="237"/>
      <c r="D56" s="238"/>
      <c r="E56" s="241"/>
      <c r="F56" s="240" t="str">
        <f t="shared" si="13"/>
        <v/>
      </c>
      <c r="G56" s="241"/>
      <c r="H56" s="242"/>
      <c r="I56" s="240" t="str">
        <f t="shared" si="14"/>
        <v/>
      </c>
      <c r="J56" s="241"/>
      <c r="K56" s="242"/>
      <c r="L56" s="240" t="str">
        <f t="shared" si="4"/>
        <v/>
      </c>
      <c r="M56" s="243" t="str">
        <f t="shared" si="5"/>
        <v/>
      </c>
      <c r="N56" s="423"/>
      <c r="O56" s="423"/>
      <c r="P56" s="423"/>
      <c r="Q56" s="424"/>
    </row>
    <row r="57" spans="1:17" ht="21.75" customHeight="1" x14ac:dyDescent="0.55000000000000004">
      <c r="A57" s="63"/>
      <c r="B57" s="244"/>
      <c r="C57" s="245"/>
      <c r="D57" s="246"/>
      <c r="E57" s="247"/>
      <c r="F57" s="240" t="str">
        <f t="shared" si="13"/>
        <v/>
      </c>
      <c r="G57" s="241"/>
      <c r="H57" s="242"/>
      <c r="I57" s="240" t="str">
        <f t="shared" si="14"/>
        <v/>
      </c>
      <c r="J57" s="241"/>
      <c r="K57" s="242"/>
      <c r="L57" s="240" t="str">
        <f t="shared" si="4"/>
        <v/>
      </c>
      <c r="M57" s="243" t="str">
        <f t="shared" si="5"/>
        <v/>
      </c>
      <c r="N57" s="423"/>
      <c r="O57" s="423"/>
      <c r="P57" s="423"/>
      <c r="Q57" s="424"/>
    </row>
    <row r="58" spans="1:17" ht="21.75" customHeight="1" x14ac:dyDescent="0.55000000000000004">
      <c r="A58" s="63"/>
      <c r="B58" s="249"/>
      <c r="C58" s="237" t="str">
        <f>IF(SUM(M58:M60)=0,"",SUM(M58:M60))</f>
        <v/>
      </c>
      <c r="D58" s="238"/>
      <c r="E58" s="239"/>
      <c r="F58" s="252" t="str">
        <f t="shared" si="13"/>
        <v/>
      </c>
      <c r="G58" s="250"/>
      <c r="H58" s="251"/>
      <c r="I58" s="252" t="str">
        <f t="shared" si="14"/>
        <v/>
      </c>
      <c r="J58" s="250"/>
      <c r="K58" s="251"/>
      <c r="L58" s="252" t="str">
        <f t="shared" si="4"/>
        <v/>
      </c>
      <c r="M58" s="253" t="str">
        <f t="shared" si="5"/>
        <v/>
      </c>
      <c r="N58" s="425"/>
      <c r="O58" s="425"/>
      <c r="P58" s="425"/>
      <c r="Q58" s="426"/>
    </row>
    <row r="59" spans="1:17" ht="21.75" customHeight="1" x14ac:dyDescent="0.55000000000000004">
      <c r="A59" s="63"/>
      <c r="B59" s="244"/>
      <c r="C59" s="237"/>
      <c r="D59" s="238"/>
      <c r="E59" s="241"/>
      <c r="F59" s="240" t="str">
        <f t="shared" si="13"/>
        <v/>
      </c>
      <c r="G59" s="241"/>
      <c r="H59" s="242"/>
      <c r="I59" s="240" t="str">
        <f t="shared" si="14"/>
        <v/>
      </c>
      <c r="J59" s="241"/>
      <c r="K59" s="242"/>
      <c r="L59" s="240" t="str">
        <f t="shared" si="4"/>
        <v/>
      </c>
      <c r="M59" s="243" t="str">
        <f t="shared" si="5"/>
        <v/>
      </c>
      <c r="N59" s="423"/>
      <c r="O59" s="423"/>
      <c r="P59" s="423"/>
      <c r="Q59" s="424"/>
    </row>
    <row r="60" spans="1:17" ht="21.75" customHeight="1" x14ac:dyDescent="0.55000000000000004">
      <c r="A60" s="63"/>
      <c r="B60" s="244"/>
      <c r="C60" s="245"/>
      <c r="D60" s="246"/>
      <c r="E60" s="239"/>
      <c r="F60" s="240" t="str">
        <f t="shared" si="13"/>
        <v/>
      </c>
      <c r="G60" s="241"/>
      <c r="H60" s="242"/>
      <c r="I60" s="240" t="str">
        <f t="shared" si="14"/>
        <v/>
      </c>
      <c r="J60" s="241"/>
      <c r="K60" s="242"/>
      <c r="L60" s="240" t="str">
        <f t="shared" si="4"/>
        <v/>
      </c>
      <c r="M60" s="243" t="str">
        <f t="shared" si="5"/>
        <v/>
      </c>
      <c r="N60" s="423"/>
      <c r="O60" s="423"/>
      <c r="P60" s="423"/>
      <c r="Q60" s="424"/>
    </row>
    <row r="61" spans="1:17" ht="21.75" customHeight="1" x14ac:dyDescent="0.55000000000000004">
      <c r="A61" s="63"/>
      <c r="B61" s="249"/>
      <c r="C61" s="237" t="str">
        <f>IF(SUM(M61:M63)=0,"",SUM(M61:M63))</f>
        <v/>
      </c>
      <c r="D61" s="254"/>
      <c r="E61" s="258"/>
      <c r="F61" s="252" t="str">
        <f t="shared" si="13"/>
        <v/>
      </c>
      <c r="G61" s="250"/>
      <c r="H61" s="251"/>
      <c r="I61" s="252" t="str">
        <f t="shared" si="14"/>
        <v/>
      </c>
      <c r="J61" s="250"/>
      <c r="K61" s="251"/>
      <c r="L61" s="252" t="str">
        <f t="shared" si="4"/>
        <v/>
      </c>
      <c r="M61" s="253" t="str">
        <f t="shared" si="5"/>
        <v/>
      </c>
      <c r="N61" s="425"/>
      <c r="O61" s="425"/>
      <c r="P61" s="425"/>
      <c r="Q61" s="426"/>
    </row>
    <row r="62" spans="1:17" ht="21.75" customHeight="1" x14ac:dyDescent="0.55000000000000004">
      <c r="A62" s="63"/>
      <c r="B62" s="244"/>
      <c r="C62" s="237"/>
      <c r="D62" s="238"/>
      <c r="E62" s="239"/>
      <c r="F62" s="240" t="str">
        <f t="shared" si="13"/>
        <v/>
      </c>
      <c r="G62" s="241"/>
      <c r="H62" s="242"/>
      <c r="I62" s="240" t="str">
        <f t="shared" si="14"/>
        <v/>
      </c>
      <c r="J62" s="241"/>
      <c r="K62" s="242"/>
      <c r="L62" s="240" t="str">
        <f t="shared" si="4"/>
        <v/>
      </c>
      <c r="M62" s="243" t="str">
        <f t="shared" si="5"/>
        <v/>
      </c>
      <c r="N62" s="423"/>
      <c r="O62" s="423"/>
      <c r="P62" s="423"/>
      <c r="Q62" s="424"/>
    </row>
    <row r="63" spans="1:17" ht="21.75" customHeight="1" x14ac:dyDescent="0.55000000000000004">
      <c r="A63" s="63"/>
      <c r="B63" s="255"/>
      <c r="C63" s="237"/>
      <c r="D63" s="238"/>
      <c r="E63" s="239"/>
      <c r="F63" s="240" t="str">
        <f t="shared" si="13"/>
        <v/>
      </c>
      <c r="G63" s="241"/>
      <c r="H63" s="242"/>
      <c r="I63" s="240" t="str">
        <f t="shared" si="14"/>
        <v/>
      </c>
      <c r="J63" s="241"/>
      <c r="K63" s="242"/>
      <c r="L63" s="240" t="str">
        <f t="shared" si="4"/>
        <v/>
      </c>
      <c r="M63" s="243" t="str">
        <f t="shared" si="5"/>
        <v/>
      </c>
      <c r="N63" s="423"/>
      <c r="O63" s="423"/>
      <c r="P63" s="423"/>
      <c r="Q63" s="424"/>
    </row>
    <row r="64" spans="1:17" ht="21.75" customHeight="1" x14ac:dyDescent="0.55000000000000004">
      <c r="A64" s="74"/>
      <c r="B64" s="256" t="s">
        <v>52</v>
      </c>
      <c r="C64" s="257">
        <f>SUM(C55:C63)</f>
        <v>0</v>
      </c>
      <c r="D64" s="427"/>
      <c r="E64" s="428"/>
      <c r="F64" s="428"/>
      <c r="G64" s="428"/>
      <c r="H64" s="428"/>
      <c r="I64" s="428"/>
      <c r="J64" s="428"/>
      <c r="K64" s="428"/>
      <c r="L64" s="428"/>
      <c r="M64" s="428"/>
      <c r="N64" s="428"/>
      <c r="O64" s="428"/>
      <c r="P64" s="428"/>
      <c r="Q64" s="429"/>
    </row>
    <row r="65" spans="1:17" ht="35.15" customHeight="1" x14ac:dyDescent="0.55000000000000004">
      <c r="A65" s="419" t="s">
        <v>109</v>
      </c>
      <c r="B65" s="419"/>
      <c r="C65" s="24">
        <f>SUM(C29,C44,C54,C64)</f>
        <v>3270000</v>
      </c>
      <c r="D65" s="420"/>
      <c r="E65" s="421"/>
      <c r="F65" s="421"/>
      <c r="G65" s="421"/>
      <c r="H65" s="421"/>
      <c r="I65" s="421"/>
      <c r="J65" s="421"/>
      <c r="K65" s="421"/>
      <c r="L65" s="421"/>
      <c r="M65" s="421"/>
      <c r="N65" s="421"/>
      <c r="O65" s="421"/>
      <c r="P65" s="421"/>
      <c r="Q65" s="422"/>
    </row>
    <row r="66" spans="1:17" ht="22.5" x14ac:dyDescent="0.55000000000000004">
      <c r="B66" s="11" t="s">
        <v>110</v>
      </c>
    </row>
    <row r="67" spans="1:17" ht="22.5" x14ac:dyDescent="0.55000000000000004">
      <c r="B67" s="10" t="s">
        <v>32</v>
      </c>
    </row>
    <row r="68" spans="1:17" ht="22.5" x14ac:dyDescent="0.55000000000000004">
      <c r="B68" s="11" t="s">
        <v>111</v>
      </c>
    </row>
    <row r="78" spans="1:17" ht="26" customHeight="1" x14ac:dyDescent="0.55000000000000004"/>
  </sheetData>
  <sheetProtection formatCells="0" formatColumns="0" formatRows="0" insertColumns="0" insertRows="0" deleteRows="0"/>
  <mergeCells count="74">
    <mergeCell ref="B8:D8"/>
    <mergeCell ref="E8:G8"/>
    <mergeCell ref="H8:J8"/>
    <mergeCell ref="K8:M8"/>
    <mergeCell ref="N8:P8"/>
    <mergeCell ref="B7:D7"/>
    <mergeCell ref="E7:G7"/>
    <mergeCell ref="H7:J7"/>
    <mergeCell ref="K7:M7"/>
    <mergeCell ref="N7:P7"/>
    <mergeCell ref="B10:D10"/>
    <mergeCell ref="E10:G10"/>
    <mergeCell ref="H10:J10"/>
    <mergeCell ref="K10:M10"/>
    <mergeCell ref="N10:P10"/>
    <mergeCell ref="B9:D9"/>
    <mergeCell ref="E9:G9"/>
    <mergeCell ref="H9:J9"/>
    <mergeCell ref="K9:M9"/>
    <mergeCell ref="N9:P9"/>
    <mergeCell ref="A13:B14"/>
    <mergeCell ref="C13:C14"/>
    <mergeCell ref="D13:Q13"/>
    <mergeCell ref="N14:Q14"/>
    <mergeCell ref="A15:A29"/>
    <mergeCell ref="B15:Q15"/>
    <mergeCell ref="N16:Q16"/>
    <mergeCell ref="N17:Q17"/>
    <mergeCell ref="N18:Q18"/>
    <mergeCell ref="N20:Q20"/>
    <mergeCell ref="N32:Q32"/>
    <mergeCell ref="N21:Q21"/>
    <mergeCell ref="N22:Q22"/>
    <mergeCell ref="N23:Q23"/>
    <mergeCell ref="N24:Q24"/>
    <mergeCell ref="N25:Q25"/>
    <mergeCell ref="N26:Q26"/>
    <mergeCell ref="N27:Q27"/>
    <mergeCell ref="N28:Q28"/>
    <mergeCell ref="D29:Q29"/>
    <mergeCell ref="B30:Q30"/>
    <mergeCell ref="N31:Q31"/>
    <mergeCell ref="N46:Q46"/>
    <mergeCell ref="N33:Q33"/>
    <mergeCell ref="N36:Q36"/>
    <mergeCell ref="N37:Q37"/>
    <mergeCell ref="N38:Q38"/>
    <mergeCell ref="N39:Q39"/>
    <mergeCell ref="N40:Q40"/>
    <mergeCell ref="N41:Q41"/>
    <mergeCell ref="N42:Q42"/>
    <mergeCell ref="N43:Q43"/>
    <mergeCell ref="D44:Q44"/>
    <mergeCell ref="N45:Q45"/>
    <mergeCell ref="N58:Q58"/>
    <mergeCell ref="N47:Q47"/>
    <mergeCell ref="N48:Q48"/>
    <mergeCell ref="N49:Q49"/>
    <mergeCell ref="N50:Q50"/>
    <mergeCell ref="N51:Q51"/>
    <mergeCell ref="N52:Q52"/>
    <mergeCell ref="N53:Q53"/>
    <mergeCell ref="D54:Q54"/>
    <mergeCell ref="N55:Q55"/>
    <mergeCell ref="N56:Q56"/>
    <mergeCell ref="N57:Q57"/>
    <mergeCell ref="A65:B65"/>
    <mergeCell ref="D65:Q65"/>
    <mergeCell ref="N59:Q59"/>
    <mergeCell ref="N60:Q60"/>
    <mergeCell ref="N61:Q61"/>
    <mergeCell ref="N62:Q62"/>
    <mergeCell ref="N63:Q63"/>
    <mergeCell ref="D64:Q64"/>
  </mergeCells>
  <phoneticPr fontId="3"/>
  <dataValidations count="3">
    <dataValidation allowBlank="1" showInputMessage="1" showErrorMessage="1" prompt="黄色セルは自動計算ですので、記載不要です。" sqref="E8:J10 Q8:Q10 C16:C18 M16:M18 C20:C29 M20:M28"/>
    <dataValidation allowBlank="1" showInputMessage="1" showErrorMessage="1" prompt="「単価」に関して、小数点がある数値は四捨五入して整数を入力してください。" sqref="E14 E16:E18 E20:E28 E31:E33 E35:E43"/>
    <dataValidation allowBlank="1" showInputMessage="1" showErrorMessage="1" prompt="財務諸表作成目的で日常用いてる会計科目を使用してください。" sqref="B16:B18 B20:B28 B35 B38"/>
  </dataValidations>
  <printOptions horizontalCentered="1"/>
  <pageMargins left="0.7" right="0.7" top="0.75" bottom="0.75" header="0.3" footer="0.3"/>
  <pageSetup paperSize="9" scale="39" fitToHeight="0" orientation="portrait" r:id="rId1"/>
  <headerFooter>
    <oddHeader xml:space="preserve">&amp;R&amp;9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tabSelected="1" view="pageBreakPreview" topLeftCell="A61" zoomScale="60" zoomScaleNormal="55" workbookViewId="0">
      <selection activeCell="D83" sqref="D83"/>
    </sheetView>
  </sheetViews>
  <sheetFormatPr defaultColWidth="9" defaultRowHeight="18" x14ac:dyDescent="0.55000000000000004"/>
  <cols>
    <col min="1" max="1" width="2" style="46" customWidth="1"/>
    <col min="2" max="2" width="17.75" style="46" customWidth="1"/>
    <col min="3" max="4" width="18.25" style="46" customWidth="1"/>
    <col min="5" max="5" width="13.08203125" style="46" customWidth="1"/>
    <col min="6" max="6" width="3.58203125" style="46" customWidth="1"/>
    <col min="7" max="8" width="13.08203125" style="46" customWidth="1"/>
    <col min="9" max="9" width="3.58203125" style="46" customWidth="1"/>
    <col min="10" max="11" width="13.08203125" style="46" customWidth="1"/>
    <col min="12" max="12" width="3.58203125" style="46" customWidth="1"/>
    <col min="13" max="14" width="13.08203125" style="46" customWidth="1"/>
    <col min="15" max="15" width="3.58203125" style="46" customWidth="1"/>
    <col min="16" max="16" width="13.08203125" style="46" customWidth="1"/>
    <col min="17" max="17" width="28.08203125" style="46" customWidth="1"/>
    <col min="18" max="16384" width="9" style="46"/>
  </cols>
  <sheetData>
    <row r="1" spans="1:17" ht="29" x14ac:dyDescent="0.55000000000000004">
      <c r="B1" s="491" t="s">
        <v>112</v>
      </c>
      <c r="C1" s="491"/>
      <c r="D1" s="491"/>
      <c r="E1" s="491"/>
      <c r="F1" s="491"/>
      <c r="G1" s="491"/>
      <c r="H1" s="491"/>
      <c r="I1" s="491"/>
      <c r="J1" s="491"/>
      <c r="K1" s="491"/>
      <c r="L1" s="491"/>
      <c r="M1" s="491"/>
      <c r="N1" s="491"/>
      <c r="O1" s="2"/>
      <c r="P1" s="2"/>
      <c r="Q1" s="2"/>
    </row>
    <row r="2" spans="1:17" ht="29" x14ac:dyDescent="0.55000000000000004">
      <c r="B2" s="375"/>
      <c r="C2" s="375"/>
      <c r="D2" s="375"/>
      <c r="E2" s="375"/>
      <c r="F2" s="375"/>
      <c r="G2" s="375"/>
      <c r="H2" s="375"/>
      <c r="I2" s="375"/>
      <c r="J2" s="375"/>
      <c r="K2" s="375"/>
      <c r="L2" s="375"/>
      <c r="M2" s="375"/>
      <c r="N2" s="375"/>
      <c r="O2" s="2"/>
      <c r="P2" s="2"/>
      <c r="Q2" s="2"/>
    </row>
    <row r="3" spans="1:17" ht="29" x14ac:dyDescent="0.55000000000000004">
      <c r="B3" s="375"/>
      <c r="C3" s="375"/>
      <c r="D3" s="375"/>
      <c r="E3" s="375"/>
      <c r="F3" s="375"/>
      <c r="G3" s="375"/>
      <c r="H3" s="375"/>
      <c r="I3" s="375"/>
      <c r="J3" s="375"/>
      <c r="K3" s="375"/>
      <c r="L3" s="375"/>
      <c r="M3" s="375"/>
      <c r="N3" s="375"/>
      <c r="O3" s="2"/>
      <c r="P3" s="2"/>
      <c r="Q3" s="2"/>
    </row>
    <row r="4" spans="1:17" ht="29" x14ac:dyDescent="0.55000000000000004">
      <c r="B4" s="375"/>
      <c r="C4" s="375"/>
      <c r="D4" s="375"/>
      <c r="E4" s="375"/>
      <c r="F4" s="375"/>
      <c r="G4" s="375"/>
      <c r="H4" s="375"/>
      <c r="I4" s="375"/>
      <c r="J4" s="375"/>
      <c r="K4" s="375"/>
      <c r="L4" s="375"/>
      <c r="M4" s="375"/>
      <c r="N4" s="375"/>
      <c r="O4" s="2"/>
      <c r="P4" s="2"/>
      <c r="Q4" s="2"/>
    </row>
    <row r="5" spans="1:17" ht="22.5" x14ac:dyDescent="0.55000000000000004">
      <c r="B5" s="165"/>
      <c r="C5" s="3"/>
      <c r="D5" s="3"/>
      <c r="E5" s="4"/>
      <c r="F5" s="5"/>
      <c r="G5" s="5"/>
      <c r="H5" s="1"/>
      <c r="I5" s="6"/>
      <c r="J5" s="166"/>
      <c r="K5" s="167"/>
      <c r="L5" s="7"/>
      <c r="M5" s="8"/>
      <c r="N5" s="7"/>
      <c r="O5" s="2"/>
      <c r="P5" s="2"/>
      <c r="Q5" s="2"/>
    </row>
    <row r="6" spans="1:17" s="55" customFormat="1" ht="29.25" customHeight="1" x14ac:dyDescent="0.55000000000000004">
      <c r="B6" s="168" t="s">
        <v>113</v>
      </c>
      <c r="C6" s="169"/>
      <c r="D6" s="169"/>
      <c r="E6" s="169"/>
      <c r="F6" s="170"/>
      <c r="G6" s="170"/>
      <c r="H6" s="171"/>
      <c r="I6" s="172"/>
      <c r="J6" s="171"/>
      <c r="K6" s="173"/>
      <c r="L6" s="173"/>
      <c r="M6" s="174"/>
      <c r="N6" s="173"/>
      <c r="O6" s="38"/>
      <c r="P6" s="38"/>
      <c r="Q6" s="38"/>
    </row>
    <row r="7" spans="1:17" ht="54" customHeight="1" x14ac:dyDescent="0.55000000000000004">
      <c r="B7" s="492"/>
      <c r="C7" s="492"/>
      <c r="D7" s="492"/>
      <c r="E7" s="493" t="s">
        <v>14</v>
      </c>
      <c r="F7" s="494"/>
      <c r="G7" s="495"/>
      <c r="H7" s="493" t="s">
        <v>15</v>
      </c>
      <c r="I7" s="494"/>
      <c r="J7" s="495"/>
      <c r="K7" s="496" t="s">
        <v>16</v>
      </c>
      <c r="L7" s="496"/>
      <c r="M7" s="496"/>
      <c r="N7" s="497" t="s">
        <v>17</v>
      </c>
      <c r="O7" s="498"/>
      <c r="P7" s="499"/>
      <c r="Q7" s="376" t="s">
        <v>71</v>
      </c>
    </row>
    <row r="8" spans="1:17" ht="25" customHeight="1" x14ac:dyDescent="0.55000000000000004">
      <c r="B8" s="488" t="s">
        <v>114</v>
      </c>
      <c r="C8" s="488"/>
      <c r="D8" s="488"/>
      <c r="E8" s="489">
        <f>E9+E10</f>
        <v>9330000</v>
      </c>
      <c r="F8" s="489"/>
      <c r="G8" s="489"/>
      <c r="H8" s="489">
        <f>H9+H10</f>
        <v>9210000</v>
      </c>
      <c r="I8" s="489"/>
      <c r="J8" s="489"/>
      <c r="K8" s="490">
        <f>K9+K10</f>
        <v>0</v>
      </c>
      <c r="L8" s="490"/>
      <c r="M8" s="490"/>
      <c r="N8" s="490">
        <f>N9+N10</f>
        <v>0</v>
      </c>
      <c r="O8" s="490"/>
      <c r="P8" s="490"/>
      <c r="Q8" s="12">
        <f>SUM(E8:P8)</f>
        <v>18540000</v>
      </c>
    </row>
    <row r="9" spans="1:17" ht="25" customHeight="1" x14ac:dyDescent="0.55000000000000004">
      <c r="B9" s="451" t="s">
        <v>72</v>
      </c>
      <c r="C9" s="452"/>
      <c r="D9" s="453"/>
      <c r="E9" s="454">
        <f>SUM(C16:C18)</f>
        <v>8520000</v>
      </c>
      <c r="F9" s="455"/>
      <c r="G9" s="456"/>
      <c r="H9" s="454">
        <f>SUM(C31:C33)</f>
        <v>8520000</v>
      </c>
      <c r="I9" s="455"/>
      <c r="J9" s="456"/>
      <c r="K9" s="457">
        <f>SUM(C46:C48)</f>
        <v>0</v>
      </c>
      <c r="L9" s="458"/>
      <c r="M9" s="459"/>
      <c r="N9" s="457">
        <f>SUM(C61:C63)</f>
        <v>0</v>
      </c>
      <c r="O9" s="458"/>
      <c r="P9" s="459"/>
      <c r="Q9" s="26">
        <f>SUM(E9:P9)</f>
        <v>17040000</v>
      </c>
    </row>
    <row r="10" spans="1:17" ht="25" customHeight="1" x14ac:dyDescent="0.55000000000000004">
      <c r="B10" s="451" t="s">
        <v>115</v>
      </c>
      <c r="C10" s="452"/>
      <c r="D10" s="453"/>
      <c r="E10" s="454">
        <f>SUM(C20:C28)</f>
        <v>810000</v>
      </c>
      <c r="F10" s="455"/>
      <c r="G10" s="456"/>
      <c r="H10" s="454">
        <f>SUM(C35:C43)</f>
        <v>690000</v>
      </c>
      <c r="I10" s="455"/>
      <c r="J10" s="456"/>
      <c r="K10" s="457">
        <f>SUM(C50:C58)</f>
        <v>0</v>
      </c>
      <c r="L10" s="458"/>
      <c r="M10" s="459"/>
      <c r="N10" s="457">
        <f>SUM(C65:C73)</f>
        <v>0</v>
      </c>
      <c r="O10" s="458"/>
      <c r="P10" s="459"/>
      <c r="Q10" s="26">
        <f>SUM(E10:P10)</f>
        <v>1500000</v>
      </c>
    </row>
    <row r="11" spans="1:17" ht="22.5" x14ac:dyDescent="0.55000000000000004">
      <c r="B11" s="56"/>
      <c r="C11" s="48"/>
      <c r="D11" s="48"/>
      <c r="E11" s="49"/>
      <c r="F11" s="50"/>
      <c r="G11" s="50"/>
      <c r="H11" s="51"/>
      <c r="I11" s="52"/>
      <c r="J11" s="51"/>
      <c r="K11" s="53"/>
      <c r="L11" s="53"/>
      <c r="M11" s="54"/>
      <c r="N11" s="53"/>
    </row>
    <row r="12" spans="1:17" s="57" customFormat="1" ht="40" customHeight="1" x14ac:dyDescent="0.55000000000000004">
      <c r="A12" s="11"/>
      <c r="B12" s="173" t="s">
        <v>116</v>
      </c>
      <c r="C12" s="175"/>
      <c r="D12" s="175"/>
      <c r="E12" s="176"/>
      <c r="F12" s="177"/>
      <c r="G12" s="177"/>
      <c r="H12" s="178"/>
      <c r="I12" s="179"/>
      <c r="J12" s="178"/>
      <c r="K12" s="167"/>
      <c r="L12" s="167"/>
      <c r="M12" s="180"/>
      <c r="N12" s="167"/>
      <c r="O12" s="11"/>
      <c r="P12" s="11"/>
      <c r="Q12" s="11"/>
    </row>
    <row r="13" spans="1:17" ht="22.5" x14ac:dyDescent="0.55000000000000004">
      <c r="A13" s="441" t="s">
        <v>75</v>
      </c>
      <c r="B13" s="441"/>
      <c r="C13" s="442" t="s">
        <v>76</v>
      </c>
      <c r="D13" s="441" t="s">
        <v>77</v>
      </c>
      <c r="E13" s="441"/>
      <c r="F13" s="441"/>
      <c r="G13" s="441"/>
      <c r="H13" s="441"/>
      <c r="I13" s="441"/>
      <c r="J13" s="441"/>
      <c r="K13" s="441"/>
      <c r="L13" s="441"/>
      <c r="M13" s="441"/>
      <c r="N13" s="441"/>
      <c r="O13" s="441"/>
      <c r="P13" s="441"/>
      <c r="Q13" s="441"/>
    </row>
    <row r="14" spans="1:17" ht="22.5" x14ac:dyDescent="0.55000000000000004">
      <c r="A14" s="441"/>
      <c r="B14" s="441"/>
      <c r="C14" s="443"/>
      <c r="D14" s="181" t="s">
        <v>78</v>
      </c>
      <c r="E14" s="155" t="s">
        <v>79</v>
      </c>
      <c r="F14" s="36" t="s">
        <v>80</v>
      </c>
      <c r="G14" s="155" t="s">
        <v>81</v>
      </c>
      <c r="H14" s="155" t="s">
        <v>82</v>
      </c>
      <c r="I14" s="36" t="s">
        <v>80</v>
      </c>
      <c r="J14" s="155" t="s">
        <v>81</v>
      </c>
      <c r="K14" s="155" t="s">
        <v>82</v>
      </c>
      <c r="L14" s="31" t="s">
        <v>117</v>
      </c>
      <c r="M14" s="371" t="s">
        <v>84</v>
      </c>
      <c r="N14" s="444" t="s">
        <v>85</v>
      </c>
      <c r="O14" s="445"/>
      <c r="P14" s="445"/>
      <c r="Q14" s="446"/>
    </row>
    <row r="15" spans="1:17" ht="22.5" x14ac:dyDescent="0.55000000000000004">
      <c r="A15" s="89"/>
      <c r="B15" s="438" t="s">
        <v>86</v>
      </c>
      <c r="C15" s="439"/>
      <c r="D15" s="439"/>
      <c r="E15" s="439"/>
      <c r="F15" s="439"/>
      <c r="G15" s="439"/>
      <c r="H15" s="439"/>
      <c r="I15" s="439"/>
      <c r="J15" s="439"/>
      <c r="K15" s="439"/>
      <c r="L15" s="439"/>
      <c r="M15" s="439"/>
      <c r="N15" s="439"/>
      <c r="O15" s="439"/>
      <c r="P15" s="439"/>
      <c r="Q15" s="440"/>
    </row>
    <row r="16" spans="1:17" ht="21.75" customHeight="1" x14ac:dyDescent="0.55000000000000004">
      <c r="A16" s="63"/>
      <c r="B16" s="90" t="s">
        <v>118</v>
      </c>
      <c r="C16" s="190">
        <f>IF(SUM(M16:M18)=0,"",SUM(M16:M18))</f>
        <v>8520000</v>
      </c>
      <c r="D16" s="353" t="s">
        <v>119</v>
      </c>
      <c r="E16" s="91">
        <v>350000</v>
      </c>
      <c r="F16" s="378" t="str">
        <f>IF(E16="","","X")</f>
        <v>X</v>
      </c>
      <c r="G16" s="144">
        <v>12</v>
      </c>
      <c r="H16" s="92" t="s">
        <v>89</v>
      </c>
      <c r="I16" s="378" t="str">
        <f>IF(G16="","","X")</f>
        <v>X</v>
      </c>
      <c r="J16" s="144"/>
      <c r="K16" s="92"/>
      <c r="L16" s="378" t="str">
        <f t="shared" ref="L16:L28" si="0">IF(J16="","","=")</f>
        <v/>
      </c>
      <c r="M16" s="189">
        <f>IF(E16*IF(G16="",1,G16)*IF(J16="",1,J16)=0,"",E16*IF(G16="",1,G16)*IF(J16="",1,J16))</f>
        <v>4200000</v>
      </c>
      <c r="N16" s="432" t="s">
        <v>120</v>
      </c>
      <c r="O16" s="432"/>
      <c r="P16" s="432"/>
      <c r="Q16" s="433"/>
    </row>
    <row r="17" spans="1:17" ht="21.75" customHeight="1" x14ac:dyDescent="0.55000000000000004">
      <c r="A17" s="63"/>
      <c r="B17" s="64"/>
      <c r="C17" s="190"/>
      <c r="D17" s="353" t="s">
        <v>119</v>
      </c>
      <c r="E17" s="91">
        <v>200000</v>
      </c>
      <c r="F17" s="378" t="str">
        <f>IF(E17="","","X")</f>
        <v>X</v>
      </c>
      <c r="G17" s="144">
        <v>12</v>
      </c>
      <c r="H17" s="92" t="s">
        <v>89</v>
      </c>
      <c r="I17" s="378" t="str">
        <f>IF(G17="","","X")</f>
        <v>X</v>
      </c>
      <c r="J17" s="144"/>
      <c r="K17" s="92"/>
      <c r="L17" s="378" t="str">
        <f t="shared" si="0"/>
        <v/>
      </c>
      <c r="M17" s="189">
        <f t="shared" ref="M17" si="1">IF(E17*IF(G17="",1,G17)*IF(J17="",1,J17)=0,"",E17*IF(G17="",1,G17)*IF(J17="",1,J17))</f>
        <v>2400000</v>
      </c>
      <c r="N17" s="432" t="s">
        <v>121</v>
      </c>
      <c r="O17" s="432"/>
      <c r="P17" s="432"/>
      <c r="Q17" s="433"/>
    </row>
    <row r="18" spans="1:17" ht="21.75" customHeight="1" x14ac:dyDescent="0.55000000000000004">
      <c r="A18" s="63"/>
      <c r="B18" s="64"/>
      <c r="C18" s="191"/>
      <c r="D18" s="158" t="s">
        <v>122</v>
      </c>
      <c r="E18" s="91">
        <v>80000</v>
      </c>
      <c r="F18" s="378" t="str">
        <f>IF(E18="","","X")</f>
        <v>X</v>
      </c>
      <c r="G18" s="144">
        <v>12</v>
      </c>
      <c r="H18" s="92" t="s">
        <v>89</v>
      </c>
      <c r="I18" s="378" t="str">
        <f>IF(G18="","","X")</f>
        <v>X</v>
      </c>
      <c r="J18" s="144">
        <v>2</v>
      </c>
      <c r="K18" s="92" t="s">
        <v>123</v>
      </c>
      <c r="L18" s="378" t="str">
        <f t="shared" si="0"/>
        <v>=</v>
      </c>
      <c r="M18" s="189">
        <f>IF(E18*IF(G18="",1,G18)*IF(J18="",1,J18)=0,"",E18*IF(G18="",1,G18)*IF(J18="",1,J18))</f>
        <v>1920000</v>
      </c>
      <c r="N18" s="432" t="s">
        <v>124</v>
      </c>
      <c r="O18" s="432"/>
      <c r="P18" s="432"/>
      <c r="Q18" s="433"/>
    </row>
    <row r="19" spans="1:17" ht="21.75" customHeight="1" x14ac:dyDescent="0.55000000000000004">
      <c r="A19" s="63"/>
      <c r="B19" s="182" t="s">
        <v>125</v>
      </c>
      <c r="C19" s="93"/>
      <c r="D19" s="159"/>
      <c r="E19" s="94"/>
      <c r="F19" s="95"/>
      <c r="G19" s="145"/>
      <c r="H19" s="95"/>
      <c r="I19" s="95"/>
      <c r="J19" s="96"/>
      <c r="K19" s="95"/>
      <c r="L19" s="95"/>
      <c r="M19" s="94"/>
      <c r="N19" s="97"/>
      <c r="O19" s="97"/>
      <c r="P19" s="97"/>
      <c r="Q19" s="98"/>
    </row>
    <row r="20" spans="1:17" ht="22.5" x14ac:dyDescent="0.55000000000000004">
      <c r="A20" s="63"/>
      <c r="B20" s="59" t="s">
        <v>126</v>
      </c>
      <c r="C20" s="192">
        <f>IF(SUM(M20:M22)=0,"",SUM(M20:M22))</f>
        <v>360000</v>
      </c>
      <c r="D20" s="157" t="s">
        <v>127</v>
      </c>
      <c r="E20" s="60">
        <v>180000</v>
      </c>
      <c r="F20" s="61" t="str">
        <f>IF(E20="","","X")</f>
        <v>X</v>
      </c>
      <c r="G20" s="146">
        <v>2</v>
      </c>
      <c r="H20" s="62" t="s">
        <v>128</v>
      </c>
      <c r="I20" s="61"/>
      <c r="J20" s="146"/>
      <c r="K20" s="62"/>
      <c r="L20" s="61" t="str">
        <f>IF(J20="","","=")</f>
        <v/>
      </c>
      <c r="M20" s="188">
        <f>IF(E20*IF(G20="",1,G20)*IF(J20="",1,J20)=0,"",E20*IF(G20="",1,G20)*IF(J20="",1,J20))</f>
        <v>360000</v>
      </c>
      <c r="N20" s="486"/>
      <c r="O20" s="486"/>
      <c r="P20" s="486"/>
      <c r="Q20" s="487"/>
    </row>
    <row r="21" spans="1:17" ht="21.75" customHeight="1" x14ac:dyDescent="0.55000000000000004">
      <c r="A21" s="63"/>
      <c r="B21" s="64"/>
      <c r="C21" s="190"/>
      <c r="D21" s="160"/>
      <c r="E21" s="65"/>
      <c r="F21" s="378" t="str">
        <f t="shared" ref="F21:F28" si="2">IF(E21="","","X")</f>
        <v/>
      </c>
      <c r="G21" s="147"/>
      <c r="H21" s="66"/>
      <c r="I21" s="378" t="str">
        <f t="shared" ref="I21:I28" si="3">IF(G21="","","X")</f>
        <v/>
      </c>
      <c r="J21" s="147"/>
      <c r="K21" s="66"/>
      <c r="L21" s="378" t="str">
        <f t="shared" si="0"/>
        <v/>
      </c>
      <c r="M21" s="189" t="str">
        <f t="shared" ref="M21:M28" si="4">IF(E21*IF(G21="",1,G21)*IF(J21="",1,J21)=0,"",E21*IF(G21="",1,G21)*IF(J21="",1,J21))</f>
        <v/>
      </c>
      <c r="N21" s="482"/>
      <c r="O21" s="482"/>
      <c r="P21" s="482"/>
      <c r="Q21" s="483"/>
    </row>
    <row r="22" spans="1:17" ht="21.75" customHeight="1" x14ac:dyDescent="0.55000000000000004">
      <c r="A22" s="63"/>
      <c r="B22" s="64"/>
      <c r="C22" s="190"/>
      <c r="D22" s="160"/>
      <c r="E22" s="65"/>
      <c r="F22" s="67" t="str">
        <f t="shared" si="2"/>
        <v/>
      </c>
      <c r="G22" s="148"/>
      <c r="H22" s="68"/>
      <c r="I22" s="67" t="str">
        <f t="shared" si="3"/>
        <v/>
      </c>
      <c r="J22" s="148"/>
      <c r="K22" s="68"/>
      <c r="L22" s="67" t="str">
        <f t="shared" si="0"/>
        <v/>
      </c>
      <c r="M22" s="193" t="str">
        <f t="shared" si="4"/>
        <v/>
      </c>
      <c r="N22" s="484"/>
      <c r="O22" s="484"/>
      <c r="P22" s="484"/>
      <c r="Q22" s="485"/>
    </row>
    <row r="23" spans="1:17" ht="21.75" customHeight="1" x14ac:dyDescent="0.55000000000000004">
      <c r="A23" s="63"/>
      <c r="B23" s="69" t="s">
        <v>129</v>
      </c>
      <c r="C23" s="192">
        <f>IF(SUM(M23:M25)=0,"",SUM(M23:M25))</f>
        <v>450000</v>
      </c>
      <c r="D23" s="161" t="s">
        <v>130</v>
      </c>
      <c r="E23" s="70">
        <v>30000</v>
      </c>
      <c r="F23" s="378" t="str">
        <f t="shared" si="2"/>
        <v>X</v>
      </c>
      <c r="G23" s="147">
        <v>1</v>
      </c>
      <c r="H23" s="66" t="s">
        <v>131</v>
      </c>
      <c r="I23" s="378" t="str">
        <f t="shared" si="3"/>
        <v>X</v>
      </c>
      <c r="J23" s="147">
        <v>6</v>
      </c>
      <c r="K23" s="66" t="s">
        <v>102</v>
      </c>
      <c r="L23" s="378" t="str">
        <f t="shared" si="0"/>
        <v>=</v>
      </c>
      <c r="M23" s="189">
        <f t="shared" si="4"/>
        <v>180000</v>
      </c>
      <c r="N23" s="482"/>
      <c r="O23" s="482"/>
      <c r="P23" s="482"/>
      <c r="Q23" s="483"/>
    </row>
    <row r="24" spans="1:17" ht="21.75" customHeight="1" x14ac:dyDescent="0.55000000000000004">
      <c r="A24" s="63"/>
      <c r="B24" s="64"/>
      <c r="C24" s="190"/>
      <c r="D24" s="160" t="s">
        <v>132</v>
      </c>
      <c r="E24" s="65">
        <v>15000</v>
      </c>
      <c r="F24" s="378" t="str">
        <f t="shared" si="2"/>
        <v>X</v>
      </c>
      <c r="G24" s="147">
        <v>2</v>
      </c>
      <c r="H24" s="66" t="s">
        <v>95</v>
      </c>
      <c r="I24" s="378" t="str">
        <f t="shared" si="3"/>
        <v>X</v>
      </c>
      <c r="J24" s="147">
        <v>3</v>
      </c>
      <c r="K24" s="66" t="s">
        <v>102</v>
      </c>
      <c r="L24" s="378" t="str">
        <f t="shared" si="0"/>
        <v>=</v>
      </c>
      <c r="M24" s="189">
        <f t="shared" si="4"/>
        <v>90000</v>
      </c>
      <c r="N24" s="482"/>
      <c r="O24" s="482"/>
      <c r="P24" s="482"/>
      <c r="Q24" s="483"/>
    </row>
    <row r="25" spans="1:17" ht="21.75" customHeight="1" x14ac:dyDescent="0.55000000000000004">
      <c r="A25" s="63"/>
      <c r="B25" s="71"/>
      <c r="C25" s="191"/>
      <c r="D25" s="162" t="s">
        <v>133</v>
      </c>
      <c r="E25" s="72">
        <v>30000</v>
      </c>
      <c r="F25" s="67" t="str">
        <f t="shared" si="2"/>
        <v>X</v>
      </c>
      <c r="G25" s="148"/>
      <c r="H25" s="68"/>
      <c r="I25" s="67" t="str">
        <f t="shared" si="3"/>
        <v/>
      </c>
      <c r="J25" s="148">
        <v>6</v>
      </c>
      <c r="K25" s="68" t="s">
        <v>102</v>
      </c>
      <c r="L25" s="67" t="str">
        <f t="shared" si="0"/>
        <v>=</v>
      </c>
      <c r="M25" s="193">
        <f t="shared" si="4"/>
        <v>180000</v>
      </c>
      <c r="N25" s="484"/>
      <c r="O25" s="484"/>
      <c r="P25" s="484"/>
      <c r="Q25" s="485"/>
    </row>
    <row r="26" spans="1:17" ht="21.75" customHeight="1" x14ac:dyDescent="0.55000000000000004">
      <c r="A26" s="63"/>
      <c r="B26" s="73"/>
      <c r="C26" s="190" t="str">
        <f>IF(SUM(M26:M28)=0,"",SUM(M26:M28))</f>
        <v/>
      </c>
      <c r="D26" s="163"/>
      <c r="E26" s="65"/>
      <c r="F26" s="378" t="str">
        <f t="shared" si="2"/>
        <v/>
      </c>
      <c r="G26" s="147"/>
      <c r="H26" s="66"/>
      <c r="I26" s="378" t="str">
        <f t="shared" si="3"/>
        <v/>
      </c>
      <c r="J26" s="147"/>
      <c r="K26" s="66"/>
      <c r="L26" s="378" t="str">
        <f t="shared" si="0"/>
        <v/>
      </c>
      <c r="M26" s="189" t="str">
        <f t="shared" si="4"/>
        <v/>
      </c>
      <c r="N26" s="482"/>
      <c r="O26" s="482"/>
      <c r="P26" s="482"/>
      <c r="Q26" s="483"/>
    </row>
    <row r="27" spans="1:17" ht="21.75" customHeight="1" x14ac:dyDescent="0.55000000000000004">
      <c r="A27" s="63"/>
      <c r="B27" s="64"/>
      <c r="C27" s="190"/>
      <c r="D27" s="163"/>
      <c r="E27" s="65"/>
      <c r="F27" s="378" t="str">
        <f t="shared" si="2"/>
        <v/>
      </c>
      <c r="G27" s="147"/>
      <c r="H27" s="66"/>
      <c r="I27" s="378" t="str">
        <f t="shared" si="3"/>
        <v/>
      </c>
      <c r="J27" s="147"/>
      <c r="K27" s="66"/>
      <c r="L27" s="378" t="str">
        <f t="shared" si="0"/>
        <v/>
      </c>
      <c r="M27" s="189" t="str">
        <f t="shared" si="4"/>
        <v/>
      </c>
      <c r="N27" s="482"/>
      <c r="O27" s="482"/>
      <c r="P27" s="482"/>
      <c r="Q27" s="483"/>
    </row>
    <row r="28" spans="1:17" ht="21.75" customHeight="1" x14ac:dyDescent="0.55000000000000004">
      <c r="A28" s="63"/>
      <c r="B28" s="71"/>
      <c r="C28" s="191"/>
      <c r="D28" s="164"/>
      <c r="E28" s="72"/>
      <c r="F28" s="67" t="str">
        <f t="shared" si="2"/>
        <v/>
      </c>
      <c r="G28" s="148"/>
      <c r="H28" s="68"/>
      <c r="I28" s="67" t="str">
        <f t="shared" si="3"/>
        <v/>
      </c>
      <c r="J28" s="148"/>
      <c r="K28" s="68"/>
      <c r="L28" s="67" t="str">
        <f t="shared" si="0"/>
        <v/>
      </c>
      <c r="M28" s="193" t="str">
        <f t="shared" si="4"/>
        <v/>
      </c>
      <c r="N28" s="484"/>
      <c r="O28" s="484"/>
      <c r="P28" s="484"/>
      <c r="Q28" s="485"/>
    </row>
    <row r="29" spans="1:17" ht="21.75" customHeight="1" x14ac:dyDescent="0.55000000000000004">
      <c r="A29" s="74"/>
      <c r="B29" s="183" t="s">
        <v>49</v>
      </c>
      <c r="C29" s="44">
        <f>SUM(C16:C18,C20:C28)</f>
        <v>9330000</v>
      </c>
      <c r="D29" s="420"/>
      <c r="E29" s="421"/>
      <c r="F29" s="421"/>
      <c r="G29" s="421"/>
      <c r="H29" s="421"/>
      <c r="I29" s="421"/>
      <c r="J29" s="421"/>
      <c r="K29" s="421"/>
      <c r="L29" s="421"/>
      <c r="M29" s="421"/>
      <c r="N29" s="421"/>
      <c r="O29" s="421"/>
      <c r="P29" s="421"/>
      <c r="Q29" s="422"/>
    </row>
    <row r="30" spans="1:17" ht="22.5" x14ac:dyDescent="0.55000000000000004">
      <c r="A30" s="89"/>
      <c r="B30" s="438" t="s">
        <v>86</v>
      </c>
      <c r="C30" s="439"/>
      <c r="D30" s="439"/>
      <c r="E30" s="439"/>
      <c r="F30" s="439"/>
      <c r="G30" s="439"/>
      <c r="H30" s="439"/>
      <c r="I30" s="439"/>
      <c r="J30" s="439"/>
      <c r="K30" s="439"/>
      <c r="L30" s="439"/>
      <c r="M30" s="439"/>
      <c r="N30" s="439"/>
      <c r="O30" s="439"/>
      <c r="P30" s="439"/>
      <c r="Q30" s="440"/>
    </row>
    <row r="31" spans="1:17" ht="21.75" customHeight="1" x14ac:dyDescent="0.55000000000000004">
      <c r="A31" s="63"/>
      <c r="B31" s="90" t="s">
        <v>86</v>
      </c>
      <c r="C31" s="190">
        <f>IF(SUM(M31:M33)=0,"",SUM(M31:M33))</f>
        <v>8520000</v>
      </c>
      <c r="D31" s="353" t="s">
        <v>119</v>
      </c>
      <c r="E31" s="91">
        <v>350000</v>
      </c>
      <c r="F31" s="378" t="str">
        <f>IF(E31="","","X")</f>
        <v>X</v>
      </c>
      <c r="G31" s="144">
        <v>12</v>
      </c>
      <c r="H31" s="92" t="s">
        <v>89</v>
      </c>
      <c r="I31" s="378" t="str">
        <f>IF(G31="","","X")</f>
        <v>X</v>
      </c>
      <c r="J31" s="144"/>
      <c r="K31" s="92"/>
      <c r="L31" s="378" t="str">
        <f t="shared" ref="L31:L33" si="5">IF(J31="","","=")</f>
        <v/>
      </c>
      <c r="M31" s="189">
        <f>IF(E31*IF(G31="",1,G31)*IF(J31="",1,J31)=0,"",E31*IF(G31="",1,G31)*IF(J31="",1,J31))</f>
        <v>4200000</v>
      </c>
      <c r="N31" s="432" t="s">
        <v>120</v>
      </c>
      <c r="O31" s="432"/>
      <c r="P31" s="432"/>
      <c r="Q31" s="433"/>
    </row>
    <row r="32" spans="1:17" ht="21.75" customHeight="1" x14ac:dyDescent="0.55000000000000004">
      <c r="A32" s="63"/>
      <c r="B32" s="64"/>
      <c r="C32" s="190"/>
      <c r="D32" s="353" t="s">
        <v>119</v>
      </c>
      <c r="E32" s="91">
        <v>200000</v>
      </c>
      <c r="F32" s="378" t="str">
        <f>IF(E32="","","X")</f>
        <v>X</v>
      </c>
      <c r="G32" s="144">
        <v>12</v>
      </c>
      <c r="H32" s="92" t="s">
        <v>89</v>
      </c>
      <c r="I32" s="378" t="str">
        <f>IF(G32="","","X")</f>
        <v>X</v>
      </c>
      <c r="J32" s="144"/>
      <c r="K32" s="92"/>
      <c r="L32" s="378" t="str">
        <f t="shared" si="5"/>
        <v/>
      </c>
      <c r="M32" s="189">
        <f t="shared" ref="M32:M33" si="6">IF(E32*IF(G32="",1,G32)*IF(J32="",1,J32)=0,"",E32*IF(G32="",1,G32)*IF(J32="",1,J32))</f>
        <v>2400000</v>
      </c>
      <c r="N32" s="432" t="s">
        <v>134</v>
      </c>
      <c r="O32" s="432"/>
      <c r="P32" s="432"/>
      <c r="Q32" s="433"/>
    </row>
    <row r="33" spans="1:17" ht="21.75" customHeight="1" x14ac:dyDescent="0.55000000000000004">
      <c r="A33" s="63"/>
      <c r="B33" s="64"/>
      <c r="C33" s="191"/>
      <c r="D33" s="158" t="s">
        <v>122</v>
      </c>
      <c r="E33" s="91">
        <v>80000</v>
      </c>
      <c r="F33" s="378" t="str">
        <f>IF(E33="","","X")</f>
        <v>X</v>
      </c>
      <c r="G33" s="144">
        <v>12</v>
      </c>
      <c r="H33" s="92" t="s">
        <v>104</v>
      </c>
      <c r="I33" s="378" t="str">
        <f>IF(G33="","","X")</f>
        <v>X</v>
      </c>
      <c r="J33" s="144">
        <v>2</v>
      </c>
      <c r="K33" s="92" t="s">
        <v>123</v>
      </c>
      <c r="L33" s="378" t="str">
        <f t="shared" si="5"/>
        <v>=</v>
      </c>
      <c r="M33" s="189">
        <f t="shared" si="6"/>
        <v>1920000</v>
      </c>
      <c r="N33" s="432" t="s">
        <v>97</v>
      </c>
      <c r="O33" s="432"/>
      <c r="P33" s="432"/>
      <c r="Q33" s="433"/>
    </row>
    <row r="34" spans="1:17" ht="21.75" customHeight="1" x14ac:dyDescent="0.55000000000000004">
      <c r="A34" s="63"/>
      <c r="B34" s="182" t="s">
        <v>125</v>
      </c>
      <c r="C34" s="93"/>
      <c r="D34" s="159"/>
      <c r="E34" s="94"/>
      <c r="F34" s="95"/>
      <c r="G34" s="145"/>
      <c r="H34" s="95"/>
      <c r="I34" s="95"/>
      <c r="J34" s="96"/>
      <c r="K34" s="95"/>
      <c r="L34" s="95"/>
      <c r="M34" s="94"/>
      <c r="N34" s="97"/>
      <c r="O34" s="97"/>
      <c r="P34" s="97"/>
      <c r="Q34" s="98"/>
    </row>
    <row r="35" spans="1:17" ht="21.75" customHeight="1" x14ac:dyDescent="0.55000000000000004">
      <c r="A35" s="63"/>
      <c r="B35" s="59" t="s">
        <v>135</v>
      </c>
      <c r="C35" s="192">
        <f>IF(SUM(M35:M37)=0,"",SUM(M35:M37))</f>
        <v>240000</v>
      </c>
      <c r="D35" s="157" t="s">
        <v>136</v>
      </c>
      <c r="E35" s="60">
        <v>10000</v>
      </c>
      <c r="F35" s="61" t="str">
        <f>IF(E35="","","X")</f>
        <v>X</v>
      </c>
      <c r="G35" s="146"/>
      <c r="H35" s="62"/>
      <c r="I35" s="61" t="str">
        <f>IF(G35="","","X")</f>
        <v/>
      </c>
      <c r="J35" s="146">
        <v>24</v>
      </c>
      <c r="K35" s="62" t="s">
        <v>102</v>
      </c>
      <c r="L35" s="61" t="str">
        <f>IF(J35="","","=")</f>
        <v>=</v>
      </c>
      <c r="M35" s="188">
        <f>IF(E35*IF(G35="",1,G35)*IF(J35="",1,J35)=0,"",E35*IF(G35="",1,G35)*IF(J35="",1,J35))</f>
        <v>240000</v>
      </c>
      <c r="N35" s="449" t="s">
        <v>137</v>
      </c>
      <c r="O35" s="449"/>
      <c r="P35" s="449"/>
      <c r="Q35" s="450"/>
    </row>
    <row r="36" spans="1:17" ht="21.75" customHeight="1" x14ac:dyDescent="0.55000000000000004">
      <c r="A36" s="63"/>
      <c r="B36" s="64"/>
      <c r="C36" s="190"/>
      <c r="D36" s="160"/>
      <c r="E36" s="65"/>
      <c r="F36" s="378" t="str">
        <f t="shared" ref="F36:F43" si="7">IF(E36="","","X")</f>
        <v/>
      </c>
      <c r="G36" s="147"/>
      <c r="H36" s="66"/>
      <c r="I36" s="378" t="str">
        <f t="shared" ref="I36:I43" si="8">IF(G36="","","X")</f>
        <v/>
      </c>
      <c r="J36" s="147"/>
      <c r="K36" s="66"/>
      <c r="L36" s="378" t="str">
        <f t="shared" ref="L36:L43" si="9">IF(J36="","","=")</f>
        <v/>
      </c>
      <c r="M36" s="189" t="str">
        <f t="shared" ref="M36:M43" si="10">IF(E36*IF(G36="",1,G36)*IF(J36="",1,J36)=0,"",E36*IF(G36="",1,G36)*IF(J36="",1,J36))</f>
        <v/>
      </c>
      <c r="N36" s="482"/>
      <c r="O36" s="482"/>
      <c r="P36" s="482"/>
      <c r="Q36" s="483"/>
    </row>
    <row r="37" spans="1:17" ht="21.75" customHeight="1" x14ac:dyDescent="0.55000000000000004">
      <c r="A37" s="63"/>
      <c r="B37" s="64"/>
      <c r="C37" s="190"/>
      <c r="D37" s="160"/>
      <c r="E37" s="65"/>
      <c r="F37" s="67" t="str">
        <f t="shared" si="7"/>
        <v/>
      </c>
      <c r="G37" s="148"/>
      <c r="H37" s="68"/>
      <c r="I37" s="67" t="str">
        <f t="shared" si="8"/>
        <v/>
      </c>
      <c r="J37" s="148"/>
      <c r="K37" s="68"/>
      <c r="L37" s="67" t="str">
        <f t="shared" si="9"/>
        <v/>
      </c>
      <c r="M37" s="193" t="str">
        <f t="shared" si="10"/>
        <v/>
      </c>
      <c r="N37" s="484"/>
      <c r="O37" s="484"/>
      <c r="P37" s="484"/>
      <c r="Q37" s="485"/>
    </row>
    <row r="38" spans="1:17" ht="21.75" customHeight="1" x14ac:dyDescent="0.55000000000000004">
      <c r="A38" s="63"/>
      <c r="B38" s="69" t="s">
        <v>129</v>
      </c>
      <c r="C38" s="192">
        <f>IF(SUM(M38:M40)=0,"",SUM(M38:M40))</f>
        <v>450000</v>
      </c>
      <c r="D38" s="161" t="s">
        <v>130</v>
      </c>
      <c r="E38" s="70">
        <v>30000</v>
      </c>
      <c r="F38" s="378" t="str">
        <f t="shared" si="7"/>
        <v>X</v>
      </c>
      <c r="G38" s="147">
        <v>1</v>
      </c>
      <c r="H38" s="66" t="s">
        <v>131</v>
      </c>
      <c r="I38" s="378" t="str">
        <f t="shared" si="8"/>
        <v>X</v>
      </c>
      <c r="J38" s="147">
        <v>6</v>
      </c>
      <c r="K38" s="66" t="s">
        <v>102</v>
      </c>
      <c r="L38" s="378" t="str">
        <f t="shared" si="9"/>
        <v>=</v>
      </c>
      <c r="M38" s="189">
        <f t="shared" si="10"/>
        <v>180000</v>
      </c>
      <c r="N38" s="482"/>
      <c r="O38" s="482"/>
      <c r="P38" s="482"/>
      <c r="Q38" s="483"/>
    </row>
    <row r="39" spans="1:17" ht="21.75" customHeight="1" x14ac:dyDescent="0.55000000000000004">
      <c r="A39" s="63"/>
      <c r="B39" s="64"/>
      <c r="C39" s="190"/>
      <c r="D39" s="160" t="s">
        <v>132</v>
      </c>
      <c r="E39" s="65">
        <v>15000</v>
      </c>
      <c r="F39" s="378" t="str">
        <f t="shared" si="7"/>
        <v>X</v>
      </c>
      <c r="G39" s="147">
        <v>2</v>
      </c>
      <c r="H39" s="66" t="s">
        <v>95</v>
      </c>
      <c r="I39" s="378" t="str">
        <f t="shared" si="8"/>
        <v>X</v>
      </c>
      <c r="J39" s="147">
        <v>3</v>
      </c>
      <c r="K39" s="66" t="s">
        <v>102</v>
      </c>
      <c r="L39" s="378" t="str">
        <f t="shared" si="9"/>
        <v>=</v>
      </c>
      <c r="M39" s="189">
        <f t="shared" si="10"/>
        <v>90000</v>
      </c>
      <c r="N39" s="482"/>
      <c r="O39" s="482"/>
      <c r="P39" s="482"/>
      <c r="Q39" s="483"/>
    </row>
    <row r="40" spans="1:17" ht="21.75" customHeight="1" x14ac:dyDescent="0.55000000000000004">
      <c r="A40" s="63"/>
      <c r="B40" s="71"/>
      <c r="C40" s="191"/>
      <c r="D40" s="162" t="s">
        <v>133</v>
      </c>
      <c r="E40" s="72">
        <v>30000</v>
      </c>
      <c r="F40" s="67" t="str">
        <f t="shared" si="7"/>
        <v>X</v>
      </c>
      <c r="G40" s="148"/>
      <c r="H40" s="68"/>
      <c r="I40" s="67" t="str">
        <f t="shared" si="8"/>
        <v/>
      </c>
      <c r="J40" s="148">
        <v>6</v>
      </c>
      <c r="K40" s="68" t="s">
        <v>102</v>
      </c>
      <c r="L40" s="67" t="str">
        <f t="shared" si="9"/>
        <v>=</v>
      </c>
      <c r="M40" s="193">
        <f t="shared" si="10"/>
        <v>180000</v>
      </c>
      <c r="N40" s="484"/>
      <c r="O40" s="484"/>
      <c r="P40" s="484"/>
      <c r="Q40" s="485"/>
    </row>
    <row r="41" spans="1:17" ht="21.75" customHeight="1" x14ac:dyDescent="0.55000000000000004">
      <c r="A41" s="63"/>
      <c r="B41" s="73"/>
      <c r="C41" s="190" t="str">
        <f>IF(SUM(M41:M43)=0,"",SUM(M41:M43))</f>
        <v/>
      </c>
      <c r="D41" s="163"/>
      <c r="E41" s="65"/>
      <c r="F41" s="378" t="str">
        <f t="shared" si="7"/>
        <v/>
      </c>
      <c r="G41" s="147"/>
      <c r="H41" s="66"/>
      <c r="I41" s="378" t="str">
        <f t="shared" si="8"/>
        <v/>
      </c>
      <c r="J41" s="147"/>
      <c r="K41" s="66"/>
      <c r="L41" s="378" t="str">
        <f t="shared" si="9"/>
        <v/>
      </c>
      <c r="M41" s="189" t="str">
        <f t="shared" si="10"/>
        <v/>
      </c>
      <c r="N41" s="482"/>
      <c r="O41" s="482"/>
      <c r="P41" s="482"/>
      <c r="Q41" s="483"/>
    </row>
    <row r="42" spans="1:17" ht="21.75" customHeight="1" x14ac:dyDescent="0.55000000000000004">
      <c r="A42" s="63"/>
      <c r="B42" s="64"/>
      <c r="C42" s="190"/>
      <c r="D42" s="163"/>
      <c r="E42" s="65"/>
      <c r="F42" s="378" t="str">
        <f t="shared" si="7"/>
        <v/>
      </c>
      <c r="G42" s="147"/>
      <c r="H42" s="66"/>
      <c r="I42" s="378" t="str">
        <f t="shared" si="8"/>
        <v/>
      </c>
      <c r="J42" s="147"/>
      <c r="K42" s="66"/>
      <c r="L42" s="378" t="str">
        <f t="shared" si="9"/>
        <v/>
      </c>
      <c r="M42" s="189" t="str">
        <f t="shared" si="10"/>
        <v/>
      </c>
      <c r="N42" s="482"/>
      <c r="O42" s="482"/>
      <c r="P42" s="482"/>
      <c r="Q42" s="483"/>
    </row>
    <row r="43" spans="1:17" ht="21.75" customHeight="1" x14ac:dyDescent="0.55000000000000004">
      <c r="A43" s="63"/>
      <c r="B43" s="71"/>
      <c r="C43" s="191"/>
      <c r="D43" s="164"/>
      <c r="E43" s="72"/>
      <c r="F43" s="67" t="str">
        <f t="shared" si="7"/>
        <v/>
      </c>
      <c r="G43" s="148"/>
      <c r="H43" s="68"/>
      <c r="I43" s="67" t="str">
        <f t="shared" si="8"/>
        <v/>
      </c>
      <c r="J43" s="148"/>
      <c r="K43" s="68"/>
      <c r="L43" s="67" t="str">
        <f t="shared" si="9"/>
        <v/>
      </c>
      <c r="M43" s="193" t="str">
        <f t="shared" si="10"/>
        <v/>
      </c>
      <c r="N43" s="484"/>
      <c r="O43" s="484"/>
      <c r="P43" s="484"/>
      <c r="Q43" s="485"/>
    </row>
    <row r="44" spans="1:17" ht="21.75" customHeight="1" x14ac:dyDescent="0.55000000000000004">
      <c r="A44" s="74"/>
      <c r="B44" s="183" t="s">
        <v>50</v>
      </c>
      <c r="C44" s="44">
        <f>SUM(C31:C33,C35:C43)</f>
        <v>9210000</v>
      </c>
      <c r="D44" s="420"/>
      <c r="E44" s="421"/>
      <c r="F44" s="421"/>
      <c r="G44" s="421"/>
      <c r="H44" s="421"/>
      <c r="I44" s="421"/>
      <c r="J44" s="421"/>
      <c r="K44" s="421"/>
      <c r="L44" s="421"/>
      <c r="M44" s="421"/>
      <c r="N44" s="421"/>
      <c r="O44" s="421"/>
      <c r="P44" s="421"/>
      <c r="Q44" s="422"/>
    </row>
    <row r="45" spans="1:17" ht="22.5" x14ac:dyDescent="0.55000000000000004">
      <c r="A45" s="89"/>
      <c r="B45" s="475" t="s">
        <v>86</v>
      </c>
      <c r="C45" s="476"/>
      <c r="D45" s="476"/>
      <c r="E45" s="476"/>
      <c r="F45" s="476"/>
      <c r="G45" s="476"/>
      <c r="H45" s="476"/>
      <c r="I45" s="476"/>
      <c r="J45" s="476"/>
      <c r="K45" s="476"/>
      <c r="L45" s="476"/>
      <c r="M45" s="476"/>
      <c r="N45" s="476"/>
      <c r="O45" s="476"/>
      <c r="P45" s="476"/>
      <c r="Q45" s="477"/>
    </row>
    <row r="46" spans="1:17" ht="21.75" customHeight="1" x14ac:dyDescent="0.55000000000000004">
      <c r="A46" s="63"/>
      <c r="B46" s="259"/>
      <c r="C46" s="260" t="str">
        <f>IF(SUM(M46:M48)=0,"",SUM(M46:M48))</f>
        <v/>
      </c>
      <c r="D46" s="261"/>
      <c r="E46" s="262"/>
      <c r="F46" s="240" t="str">
        <f>IF(E46="","","X")</f>
        <v/>
      </c>
      <c r="G46" s="263"/>
      <c r="H46" s="264"/>
      <c r="I46" s="240" t="str">
        <f>IF(G46="","","X")</f>
        <v/>
      </c>
      <c r="J46" s="263"/>
      <c r="K46" s="264"/>
      <c r="L46" s="240" t="str">
        <f t="shared" ref="L46:L48" si="11">IF(J46="","","=")</f>
        <v/>
      </c>
      <c r="M46" s="243" t="str">
        <f>IF(E46*IF(G46="",1,G46)*IF(J46="",1,J46)=0,"",E46*IF(G46="",1,G46)*IF(J46="",1,J46))</f>
        <v/>
      </c>
      <c r="N46" s="478"/>
      <c r="O46" s="478"/>
      <c r="P46" s="478"/>
      <c r="Q46" s="479"/>
    </row>
    <row r="47" spans="1:17" ht="21.75" customHeight="1" x14ac:dyDescent="0.55000000000000004">
      <c r="A47" s="63"/>
      <c r="B47" s="244"/>
      <c r="C47" s="260"/>
      <c r="D47" s="261"/>
      <c r="E47" s="262"/>
      <c r="F47" s="240" t="str">
        <f>IF(E47="","","X")</f>
        <v/>
      </c>
      <c r="G47" s="263"/>
      <c r="H47" s="264"/>
      <c r="I47" s="240" t="str">
        <f>IF(G47="","","X")</f>
        <v/>
      </c>
      <c r="J47" s="263"/>
      <c r="K47" s="264"/>
      <c r="L47" s="240" t="str">
        <f t="shared" si="11"/>
        <v/>
      </c>
      <c r="M47" s="243" t="str">
        <f t="shared" ref="M47:M48" si="12">IF(E47*IF(G47="",1,G47)*IF(J47="",1,J47)=0,"",E47*IF(G47="",1,G47)*IF(J47="",1,J47))</f>
        <v/>
      </c>
      <c r="N47" s="478"/>
      <c r="O47" s="478"/>
      <c r="P47" s="478"/>
      <c r="Q47" s="479"/>
    </row>
    <row r="48" spans="1:17" ht="21.75" customHeight="1" x14ac:dyDescent="0.55000000000000004">
      <c r="A48" s="63"/>
      <c r="B48" s="244"/>
      <c r="C48" s="265"/>
      <c r="D48" s="261"/>
      <c r="E48" s="262"/>
      <c r="F48" s="240" t="str">
        <f>IF(E48="","","X")</f>
        <v/>
      </c>
      <c r="G48" s="263"/>
      <c r="H48" s="264"/>
      <c r="I48" s="240" t="str">
        <f>IF(G48="","","X")</f>
        <v/>
      </c>
      <c r="J48" s="263"/>
      <c r="K48" s="264"/>
      <c r="L48" s="240" t="str">
        <f t="shared" si="11"/>
        <v/>
      </c>
      <c r="M48" s="243" t="str">
        <f t="shared" si="12"/>
        <v/>
      </c>
      <c r="N48" s="478"/>
      <c r="O48" s="478"/>
      <c r="P48" s="478"/>
      <c r="Q48" s="479"/>
    </row>
    <row r="49" spans="1:17" ht="21.75" customHeight="1" x14ac:dyDescent="0.55000000000000004">
      <c r="A49" s="63"/>
      <c r="B49" s="266" t="s">
        <v>125</v>
      </c>
      <c r="C49" s="267"/>
      <c r="D49" s="268"/>
      <c r="E49" s="267"/>
      <c r="F49" s="269"/>
      <c r="G49" s="270"/>
      <c r="H49" s="269"/>
      <c r="I49" s="269"/>
      <c r="J49" s="271"/>
      <c r="K49" s="269"/>
      <c r="L49" s="269"/>
      <c r="M49" s="267"/>
      <c r="N49" s="272"/>
      <c r="O49" s="272"/>
      <c r="P49" s="272"/>
      <c r="Q49" s="273"/>
    </row>
    <row r="50" spans="1:17" ht="21.75" customHeight="1" x14ac:dyDescent="0.55000000000000004">
      <c r="A50" s="63"/>
      <c r="B50" s="274"/>
      <c r="C50" s="275" t="str">
        <f>IF(SUM(M50:M52)=0,"",SUM(M50:M52))</f>
        <v/>
      </c>
      <c r="D50" s="276"/>
      <c r="E50" s="250"/>
      <c r="F50" s="252" t="str">
        <f>IF(E50="","","X")</f>
        <v/>
      </c>
      <c r="G50" s="277"/>
      <c r="H50" s="251"/>
      <c r="I50" s="252" t="str">
        <f>IF(G50="","","X")</f>
        <v/>
      </c>
      <c r="J50" s="277"/>
      <c r="K50" s="251"/>
      <c r="L50" s="252" t="str">
        <f>IF(J50="","","=")</f>
        <v/>
      </c>
      <c r="M50" s="253" t="str">
        <f>IF(E50*IF(G50="",1,G50)*IF(J50="",1,J50)=0,"",E50*IF(G50="",1,G50)*IF(J50="",1,J50))</f>
        <v/>
      </c>
      <c r="N50" s="480"/>
      <c r="O50" s="480"/>
      <c r="P50" s="480"/>
      <c r="Q50" s="481"/>
    </row>
    <row r="51" spans="1:17" ht="21.75" customHeight="1" x14ac:dyDescent="0.55000000000000004">
      <c r="A51" s="63"/>
      <c r="B51" s="244"/>
      <c r="C51" s="260"/>
      <c r="D51" s="278"/>
      <c r="E51" s="239"/>
      <c r="F51" s="240" t="str">
        <f t="shared" ref="F51:F58" si="13">IF(E51="","","X")</f>
        <v/>
      </c>
      <c r="G51" s="279"/>
      <c r="H51" s="242"/>
      <c r="I51" s="240" t="str">
        <f t="shared" ref="I51:I58" si="14">IF(G51="","","X")</f>
        <v/>
      </c>
      <c r="J51" s="279"/>
      <c r="K51" s="242"/>
      <c r="L51" s="240" t="str">
        <f t="shared" ref="L51:L58" si="15">IF(J51="","","=")</f>
        <v/>
      </c>
      <c r="M51" s="243" t="str">
        <f t="shared" ref="M51:M58" si="16">IF(E51*IF(G51="",1,G51)*IF(J51="",1,J51)=0,"",E51*IF(G51="",1,G51)*IF(J51="",1,J51))</f>
        <v/>
      </c>
      <c r="N51" s="473"/>
      <c r="O51" s="473"/>
      <c r="P51" s="473"/>
      <c r="Q51" s="474"/>
    </row>
    <row r="52" spans="1:17" ht="21.75" customHeight="1" x14ac:dyDescent="0.55000000000000004">
      <c r="A52" s="63"/>
      <c r="B52" s="244"/>
      <c r="C52" s="260"/>
      <c r="D52" s="278"/>
      <c r="E52" s="239"/>
      <c r="F52" s="248" t="str">
        <f t="shared" si="13"/>
        <v/>
      </c>
      <c r="G52" s="280"/>
      <c r="H52" s="281"/>
      <c r="I52" s="248" t="str">
        <f t="shared" si="14"/>
        <v/>
      </c>
      <c r="J52" s="280"/>
      <c r="K52" s="281"/>
      <c r="L52" s="248" t="str">
        <f t="shared" si="15"/>
        <v/>
      </c>
      <c r="M52" s="282" t="str">
        <f t="shared" si="16"/>
        <v/>
      </c>
      <c r="N52" s="468"/>
      <c r="O52" s="468"/>
      <c r="P52" s="468"/>
      <c r="Q52" s="469"/>
    </row>
    <row r="53" spans="1:17" ht="21.75" customHeight="1" x14ac:dyDescent="0.55000000000000004">
      <c r="A53" s="63"/>
      <c r="B53" s="249"/>
      <c r="C53" s="275" t="str">
        <f>IF(SUM(M53:M55)=0,"",SUM(M53:M55))</f>
        <v/>
      </c>
      <c r="D53" s="283"/>
      <c r="E53" s="258"/>
      <c r="F53" s="240" t="str">
        <f t="shared" si="13"/>
        <v/>
      </c>
      <c r="G53" s="279"/>
      <c r="H53" s="242"/>
      <c r="I53" s="240" t="str">
        <f t="shared" si="14"/>
        <v/>
      </c>
      <c r="J53" s="279"/>
      <c r="K53" s="242"/>
      <c r="L53" s="240" t="str">
        <f t="shared" si="15"/>
        <v/>
      </c>
      <c r="M53" s="243" t="str">
        <f t="shared" si="16"/>
        <v/>
      </c>
      <c r="N53" s="473"/>
      <c r="O53" s="473"/>
      <c r="P53" s="473"/>
      <c r="Q53" s="474"/>
    </row>
    <row r="54" spans="1:17" ht="21.75" customHeight="1" x14ac:dyDescent="0.55000000000000004">
      <c r="A54" s="63"/>
      <c r="B54" s="244"/>
      <c r="C54" s="260"/>
      <c r="D54" s="278"/>
      <c r="E54" s="239"/>
      <c r="F54" s="240" t="str">
        <f t="shared" si="13"/>
        <v/>
      </c>
      <c r="G54" s="279"/>
      <c r="H54" s="242"/>
      <c r="I54" s="240" t="str">
        <f t="shared" si="14"/>
        <v/>
      </c>
      <c r="J54" s="279"/>
      <c r="K54" s="242"/>
      <c r="L54" s="240" t="str">
        <f t="shared" si="15"/>
        <v/>
      </c>
      <c r="M54" s="243" t="str">
        <f t="shared" si="16"/>
        <v/>
      </c>
      <c r="N54" s="473"/>
      <c r="O54" s="473"/>
      <c r="P54" s="473"/>
      <c r="Q54" s="474"/>
    </row>
    <row r="55" spans="1:17" ht="21.75" customHeight="1" x14ac:dyDescent="0.55000000000000004">
      <c r="A55" s="63"/>
      <c r="B55" s="284"/>
      <c r="C55" s="265"/>
      <c r="D55" s="285"/>
      <c r="E55" s="247"/>
      <c r="F55" s="248" t="str">
        <f t="shared" si="13"/>
        <v/>
      </c>
      <c r="G55" s="280"/>
      <c r="H55" s="281"/>
      <c r="I55" s="248" t="str">
        <f t="shared" si="14"/>
        <v/>
      </c>
      <c r="J55" s="280"/>
      <c r="K55" s="281"/>
      <c r="L55" s="248" t="str">
        <f t="shared" si="15"/>
        <v/>
      </c>
      <c r="M55" s="282" t="str">
        <f t="shared" si="16"/>
        <v/>
      </c>
      <c r="N55" s="468"/>
      <c r="O55" s="468"/>
      <c r="P55" s="468"/>
      <c r="Q55" s="469"/>
    </row>
    <row r="56" spans="1:17" ht="21.75" customHeight="1" x14ac:dyDescent="0.55000000000000004">
      <c r="A56" s="63"/>
      <c r="B56" s="236"/>
      <c r="C56" s="260" t="str">
        <f>IF(SUM(M56:M58)=0,"",SUM(M56:M58))</f>
        <v/>
      </c>
      <c r="D56" s="286"/>
      <c r="E56" s="239"/>
      <c r="F56" s="240" t="str">
        <f t="shared" si="13"/>
        <v/>
      </c>
      <c r="G56" s="279"/>
      <c r="H56" s="242"/>
      <c r="I56" s="240" t="str">
        <f t="shared" si="14"/>
        <v/>
      </c>
      <c r="J56" s="279"/>
      <c r="K56" s="242"/>
      <c r="L56" s="240" t="str">
        <f t="shared" si="15"/>
        <v/>
      </c>
      <c r="M56" s="243" t="str">
        <f t="shared" si="16"/>
        <v/>
      </c>
      <c r="N56" s="473"/>
      <c r="O56" s="473"/>
      <c r="P56" s="473"/>
      <c r="Q56" s="474"/>
    </row>
    <row r="57" spans="1:17" ht="21.75" customHeight="1" x14ac:dyDescent="0.55000000000000004">
      <c r="A57" s="63"/>
      <c r="B57" s="244"/>
      <c r="C57" s="260"/>
      <c r="D57" s="286"/>
      <c r="E57" s="239"/>
      <c r="F57" s="240" t="str">
        <f t="shared" si="13"/>
        <v/>
      </c>
      <c r="G57" s="279"/>
      <c r="H57" s="242"/>
      <c r="I57" s="240" t="str">
        <f t="shared" si="14"/>
        <v/>
      </c>
      <c r="J57" s="279"/>
      <c r="K57" s="242"/>
      <c r="L57" s="240" t="str">
        <f t="shared" si="15"/>
        <v/>
      </c>
      <c r="M57" s="243" t="str">
        <f t="shared" si="16"/>
        <v/>
      </c>
      <c r="N57" s="473"/>
      <c r="O57" s="473"/>
      <c r="P57" s="473"/>
      <c r="Q57" s="474"/>
    </row>
    <row r="58" spans="1:17" ht="21.75" customHeight="1" x14ac:dyDescent="0.55000000000000004">
      <c r="A58" s="63"/>
      <c r="B58" s="284"/>
      <c r="C58" s="265"/>
      <c r="D58" s="287"/>
      <c r="E58" s="247"/>
      <c r="F58" s="248" t="str">
        <f t="shared" si="13"/>
        <v/>
      </c>
      <c r="G58" s="280"/>
      <c r="H58" s="281"/>
      <c r="I58" s="248" t="str">
        <f t="shared" si="14"/>
        <v/>
      </c>
      <c r="J58" s="280"/>
      <c r="K58" s="281"/>
      <c r="L58" s="248" t="str">
        <f t="shared" si="15"/>
        <v/>
      </c>
      <c r="M58" s="282" t="str">
        <f t="shared" si="16"/>
        <v/>
      </c>
      <c r="N58" s="468"/>
      <c r="O58" s="468"/>
      <c r="P58" s="468"/>
      <c r="Q58" s="469"/>
    </row>
    <row r="59" spans="1:17" ht="21.75" customHeight="1" x14ac:dyDescent="0.55000000000000004">
      <c r="A59" s="74"/>
      <c r="B59" s="288" t="s">
        <v>51</v>
      </c>
      <c r="C59" s="289">
        <f>SUM(C46:C48,C50:C58)</f>
        <v>0</v>
      </c>
      <c r="D59" s="427"/>
      <c r="E59" s="428"/>
      <c r="F59" s="428"/>
      <c r="G59" s="428"/>
      <c r="H59" s="428"/>
      <c r="I59" s="428"/>
      <c r="J59" s="428"/>
      <c r="K59" s="428"/>
      <c r="L59" s="428"/>
      <c r="M59" s="428"/>
      <c r="N59" s="428"/>
      <c r="O59" s="428"/>
      <c r="P59" s="428"/>
      <c r="Q59" s="429"/>
    </row>
    <row r="60" spans="1:17" ht="21.75" customHeight="1" x14ac:dyDescent="0.55000000000000004">
      <c r="A60" s="89"/>
      <c r="B60" s="475" t="s">
        <v>86</v>
      </c>
      <c r="C60" s="476"/>
      <c r="D60" s="476"/>
      <c r="E60" s="476"/>
      <c r="F60" s="476"/>
      <c r="G60" s="476"/>
      <c r="H60" s="476"/>
      <c r="I60" s="476"/>
      <c r="J60" s="476"/>
      <c r="K60" s="476"/>
      <c r="L60" s="476"/>
      <c r="M60" s="476"/>
      <c r="N60" s="476"/>
      <c r="O60" s="476"/>
      <c r="P60" s="476"/>
      <c r="Q60" s="477"/>
    </row>
    <row r="61" spans="1:17" ht="21.75" customHeight="1" x14ac:dyDescent="0.55000000000000004">
      <c r="A61" s="63"/>
      <c r="B61" s="259"/>
      <c r="C61" s="260" t="str">
        <f>IF(SUM(M61:M63)=0,"",SUM(M61:M63))</f>
        <v/>
      </c>
      <c r="D61" s="261"/>
      <c r="E61" s="262"/>
      <c r="F61" s="240" t="str">
        <f>IF(E61="","","X")</f>
        <v/>
      </c>
      <c r="G61" s="263"/>
      <c r="H61" s="264"/>
      <c r="I61" s="240" t="str">
        <f>IF(G61="","","X")</f>
        <v/>
      </c>
      <c r="J61" s="263"/>
      <c r="K61" s="264"/>
      <c r="L61" s="240" t="str">
        <f t="shared" ref="L61:L63" si="17">IF(J61="","","=")</f>
        <v/>
      </c>
      <c r="M61" s="243" t="str">
        <f>IF(E61*IF(G61="",1,G61)*IF(J61="",1,J61)=0,"",E61*IF(G61="",1,G61)*IF(J61="",1,J61))</f>
        <v/>
      </c>
      <c r="N61" s="478"/>
      <c r="O61" s="478"/>
      <c r="P61" s="478"/>
      <c r="Q61" s="479"/>
    </row>
    <row r="62" spans="1:17" ht="21.75" customHeight="1" x14ac:dyDescent="0.55000000000000004">
      <c r="A62" s="63"/>
      <c r="B62" s="244"/>
      <c r="C62" s="260"/>
      <c r="D62" s="261"/>
      <c r="E62" s="262"/>
      <c r="F62" s="240" t="str">
        <f>IF(E62="","","X")</f>
        <v/>
      </c>
      <c r="G62" s="263"/>
      <c r="H62" s="264"/>
      <c r="I62" s="240" t="str">
        <f>IF(G62="","","X")</f>
        <v/>
      </c>
      <c r="J62" s="263"/>
      <c r="K62" s="264"/>
      <c r="L62" s="240" t="str">
        <f t="shared" si="17"/>
        <v/>
      </c>
      <c r="M62" s="243" t="str">
        <f t="shared" ref="M62:M63" si="18">IF(E62*IF(G62="",1,G62)*IF(J62="",1,J62)=0,"",E62*IF(G62="",1,G62)*IF(J62="",1,J62))</f>
        <v/>
      </c>
      <c r="N62" s="478"/>
      <c r="O62" s="478"/>
      <c r="P62" s="478"/>
      <c r="Q62" s="479"/>
    </row>
    <row r="63" spans="1:17" ht="21.75" customHeight="1" x14ac:dyDescent="0.55000000000000004">
      <c r="A63" s="63"/>
      <c r="B63" s="244"/>
      <c r="C63" s="265"/>
      <c r="D63" s="261"/>
      <c r="E63" s="262"/>
      <c r="F63" s="240" t="str">
        <f>IF(E63="","","X")</f>
        <v/>
      </c>
      <c r="G63" s="263"/>
      <c r="H63" s="264"/>
      <c r="I63" s="240" t="str">
        <f>IF(G63="","","X")</f>
        <v/>
      </c>
      <c r="J63" s="263"/>
      <c r="K63" s="264"/>
      <c r="L63" s="240" t="str">
        <f t="shared" si="17"/>
        <v/>
      </c>
      <c r="M63" s="243" t="str">
        <f t="shared" si="18"/>
        <v/>
      </c>
      <c r="N63" s="478"/>
      <c r="O63" s="478"/>
      <c r="P63" s="478"/>
      <c r="Q63" s="479"/>
    </row>
    <row r="64" spans="1:17" ht="21.75" customHeight="1" x14ac:dyDescent="0.55000000000000004">
      <c r="A64" s="63"/>
      <c r="B64" s="266" t="s">
        <v>125</v>
      </c>
      <c r="C64" s="267"/>
      <c r="D64" s="268"/>
      <c r="E64" s="267"/>
      <c r="F64" s="269"/>
      <c r="G64" s="271"/>
      <c r="H64" s="269"/>
      <c r="I64" s="269"/>
      <c r="J64" s="271"/>
      <c r="K64" s="269"/>
      <c r="L64" s="269"/>
      <c r="M64" s="267"/>
      <c r="N64" s="272"/>
      <c r="O64" s="272"/>
      <c r="P64" s="272"/>
      <c r="Q64" s="273"/>
    </row>
    <row r="65" spans="1:17" ht="21.75" customHeight="1" x14ac:dyDescent="0.55000000000000004">
      <c r="A65" s="63"/>
      <c r="B65" s="274"/>
      <c r="C65" s="275" t="str">
        <f>IF(SUM(M65:M67)=0,"",SUM(M65:M67))</f>
        <v/>
      </c>
      <c r="D65" s="276"/>
      <c r="E65" s="250"/>
      <c r="F65" s="252" t="str">
        <f>IF(E65="","","X")</f>
        <v/>
      </c>
      <c r="G65" s="277"/>
      <c r="H65" s="251"/>
      <c r="I65" s="252" t="str">
        <f>IF(G65="","","X")</f>
        <v/>
      </c>
      <c r="J65" s="277"/>
      <c r="K65" s="251"/>
      <c r="L65" s="252" t="str">
        <f>IF(J65="","","=")</f>
        <v/>
      </c>
      <c r="M65" s="253" t="str">
        <f>IF(E65*IF(G65="",1,G65)*IF(J65="",1,J65)=0,"",E65*IF(G65="",1,G65)*IF(J65="",1,J65))</f>
        <v/>
      </c>
      <c r="N65" s="480"/>
      <c r="O65" s="480"/>
      <c r="P65" s="480"/>
      <c r="Q65" s="481"/>
    </row>
    <row r="66" spans="1:17" ht="21.75" customHeight="1" x14ac:dyDescent="0.55000000000000004">
      <c r="A66" s="63"/>
      <c r="B66" s="244"/>
      <c r="C66" s="260"/>
      <c r="D66" s="278"/>
      <c r="E66" s="239"/>
      <c r="F66" s="240" t="str">
        <f t="shared" ref="F66:F73" si="19">IF(E66="","","X")</f>
        <v/>
      </c>
      <c r="G66" s="279"/>
      <c r="H66" s="242"/>
      <c r="I66" s="240" t="str">
        <f t="shared" ref="I66:I73" si="20">IF(G66="","","X")</f>
        <v/>
      </c>
      <c r="J66" s="279"/>
      <c r="K66" s="242"/>
      <c r="L66" s="240" t="str">
        <f t="shared" ref="L66:L73" si="21">IF(J66="","","=")</f>
        <v/>
      </c>
      <c r="M66" s="243" t="str">
        <f t="shared" ref="M66:M73" si="22">IF(E66*IF(G66="",1,G66)*IF(J66="",1,J66)=0,"",E66*IF(G66="",1,G66)*IF(J66="",1,J66))</f>
        <v/>
      </c>
      <c r="N66" s="473"/>
      <c r="O66" s="473"/>
      <c r="P66" s="473"/>
      <c r="Q66" s="474"/>
    </row>
    <row r="67" spans="1:17" ht="21.75" customHeight="1" x14ac:dyDescent="0.55000000000000004">
      <c r="A67" s="63"/>
      <c r="B67" s="244"/>
      <c r="C67" s="260"/>
      <c r="D67" s="278"/>
      <c r="E67" s="239"/>
      <c r="F67" s="248" t="str">
        <f t="shared" si="19"/>
        <v/>
      </c>
      <c r="G67" s="280"/>
      <c r="H67" s="281"/>
      <c r="I67" s="248" t="str">
        <f t="shared" si="20"/>
        <v/>
      </c>
      <c r="J67" s="280"/>
      <c r="K67" s="281"/>
      <c r="L67" s="248" t="str">
        <f t="shared" si="21"/>
        <v/>
      </c>
      <c r="M67" s="282" t="str">
        <f t="shared" si="22"/>
        <v/>
      </c>
      <c r="N67" s="468"/>
      <c r="O67" s="468"/>
      <c r="P67" s="468"/>
      <c r="Q67" s="469"/>
    </row>
    <row r="68" spans="1:17" ht="21.75" customHeight="1" x14ac:dyDescent="0.55000000000000004">
      <c r="A68" s="63"/>
      <c r="B68" s="249"/>
      <c r="C68" s="275" t="str">
        <f>IF(SUM(M68:M70)=0,"",SUM(M68:M70))</f>
        <v/>
      </c>
      <c r="D68" s="283"/>
      <c r="E68" s="258"/>
      <c r="F68" s="240" t="str">
        <f t="shared" si="19"/>
        <v/>
      </c>
      <c r="G68" s="279"/>
      <c r="H68" s="242"/>
      <c r="I68" s="240" t="str">
        <f t="shared" si="20"/>
        <v/>
      </c>
      <c r="J68" s="279"/>
      <c r="K68" s="242"/>
      <c r="L68" s="240" t="str">
        <f t="shared" si="21"/>
        <v/>
      </c>
      <c r="M68" s="243" t="str">
        <f t="shared" si="22"/>
        <v/>
      </c>
      <c r="N68" s="473"/>
      <c r="O68" s="473"/>
      <c r="P68" s="473"/>
      <c r="Q68" s="474"/>
    </row>
    <row r="69" spans="1:17" ht="21.75" customHeight="1" x14ac:dyDescent="0.55000000000000004">
      <c r="A69" s="63"/>
      <c r="B69" s="244"/>
      <c r="C69" s="260"/>
      <c r="D69" s="278"/>
      <c r="E69" s="239"/>
      <c r="F69" s="240" t="str">
        <f t="shared" si="19"/>
        <v/>
      </c>
      <c r="G69" s="279"/>
      <c r="H69" s="242"/>
      <c r="I69" s="240" t="str">
        <f t="shared" si="20"/>
        <v/>
      </c>
      <c r="J69" s="279"/>
      <c r="K69" s="242"/>
      <c r="L69" s="240" t="str">
        <f t="shared" si="21"/>
        <v/>
      </c>
      <c r="M69" s="243" t="str">
        <f t="shared" si="22"/>
        <v/>
      </c>
      <c r="N69" s="473"/>
      <c r="O69" s="473"/>
      <c r="P69" s="473"/>
      <c r="Q69" s="474"/>
    </row>
    <row r="70" spans="1:17" ht="21.75" customHeight="1" x14ac:dyDescent="0.55000000000000004">
      <c r="A70" s="63"/>
      <c r="B70" s="284"/>
      <c r="C70" s="265"/>
      <c r="D70" s="285"/>
      <c r="E70" s="247"/>
      <c r="F70" s="248" t="str">
        <f t="shared" si="19"/>
        <v/>
      </c>
      <c r="G70" s="280"/>
      <c r="H70" s="281"/>
      <c r="I70" s="248" t="str">
        <f t="shared" si="20"/>
        <v/>
      </c>
      <c r="J70" s="280"/>
      <c r="K70" s="281"/>
      <c r="L70" s="248" t="str">
        <f t="shared" si="21"/>
        <v/>
      </c>
      <c r="M70" s="282" t="str">
        <f t="shared" si="22"/>
        <v/>
      </c>
      <c r="N70" s="468"/>
      <c r="O70" s="468"/>
      <c r="P70" s="468"/>
      <c r="Q70" s="469"/>
    </row>
    <row r="71" spans="1:17" ht="21.75" customHeight="1" x14ac:dyDescent="0.55000000000000004">
      <c r="A71" s="63"/>
      <c r="B71" s="236"/>
      <c r="C71" s="260" t="str">
        <f>IF(SUM(M71:M73)=0,"",SUM(M71:M73))</f>
        <v/>
      </c>
      <c r="D71" s="286"/>
      <c r="E71" s="239"/>
      <c r="F71" s="240" t="str">
        <f t="shared" si="19"/>
        <v/>
      </c>
      <c r="G71" s="279"/>
      <c r="H71" s="242"/>
      <c r="I71" s="240" t="str">
        <f t="shared" si="20"/>
        <v/>
      </c>
      <c r="J71" s="279"/>
      <c r="K71" s="242"/>
      <c r="L71" s="240" t="str">
        <f t="shared" si="21"/>
        <v/>
      </c>
      <c r="M71" s="243" t="str">
        <f t="shared" si="22"/>
        <v/>
      </c>
      <c r="N71" s="473"/>
      <c r="O71" s="473"/>
      <c r="P71" s="473"/>
      <c r="Q71" s="474"/>
    </row>
    <row r="72" spans="1:17" ht="21.75" customHeight="1" x14ac:dyDescent="0.55000000000000004">
      <c r="A72" s="63"/>
      <c r="B72" s="244"/>
      <c r="C72" s="260"/>
      <c r="D72" s="286"/>
      <c r="E72" s="239"/>
      <c r="F72" s="240" t="str">
        <f t="shared" si="19"/>
        <v/>
      </c>
      <c r="G72" s="279"/>
      <c r="H72" s="242"/>
      <c r="I72" s="240" t="str">
        <f t="shared" si="20"/>
        <v/>
      </c>
      <c r="J72" s="279"/>
      <c r="K72" s="242"/>
      <c r="L72" s="240" t="str">
        <f t="shared" si="21"/>
        <v/>
      </c>
      <c r="M72" s="243" t="str">
        <f t="shared" si="22"/>
        <v/>
      </c>
      <c r="N72" s="473"/>
      <c r="O72" s="473"/>
      <c r="P72" s="473"/>
      <c r="Q72" s="474"/>
    </row>
    <row r="73" spans="1:17" ht="21.75" customHeight="1" x14ac:dyDescent="0.55000000000000004">
      <c r="A73" s="63"/>
      <c r="B73" s="284"/>
      <c r="C73" s="265"/>
      <c r="D73" s="287"/>
      <c r="E73" s="247"/>
      <c r="F73" s="248" t="str">
        <f t="shared" si="19"/>
        <v/>
      </c>
      <c r="G73" s="280"/>
      <c r="H73" s="281"/>
      <c r="I73" s="248" t="str">
        <f t="shared" si="20"/>
        <v/>
      </c>
      <c r="J73" s="280"/>
      <c r="K73" s="281"/>
      <c r="L73" s="248" t="str">
        <f t="shared" si="21"/>
        <v/>
      </c>
      <c r="M73" s="282" t="str">
        <f t="shared" si="22"/>
        <v/>
      </c>
      <c r="N73" s="468"/>
      <c r="O73" s="468"/>
      <c r="P73" s="468"/>
      <c r="Q73" s="469"/>
    </row>
    <row r="74" spans="1:17" ht="21.75" customHeight="1" x14ac:dyDescent="0.55000000000000004">
      <c r="A74" s="74"/>
      <c r="B74" s="288" t="s">
        <v>52</v>
      </c>
      <c r="C74" s="289">
        <f>SUM(C61:C63,C65:C73)</f>
        <v>0</v>
      </c>
      <c r="D74" s="427"/>
      <c r="E74" s="428"/>
      <c r="F74" s="428"/>
      <c r="G74" s="428"/>
      <c r="H74" s="428"/>
      <c r="I74" s="428"/>
      <c r="J74" s="428"/>
      <c r="K74" s="428"/>
      <c r="L74" s="428"/>
      <c r="M74" s="428"/>
      <c r="N74" s="428"/>
      <c r="O74" s="428"/>
      <c r="P74" s="428"/>
      <c r="Q74" s="429"/>
    </row>
    <row r="75" spans="1:17" ht="40.5" customHeight="1" x14ac:dyDescent="0.55000000000000004">
      <c r="A75" s="470" t="s">
        <v>138</v>
      </c>
      <c r="B75" s="471"/>
      <c r="C75" s="24">
        <f>SUM(C16,C31,C46,C61)</f>
        <v>17040000</v>
      </c>
      <c r="D75" s="420"/>
      <c r="E75" s="421"/>
      <c r="F75" s="421"/>
      <c r="G75" s="421"/>
      <c r="H75" s="421"/>
      <c r="I75" s="421"/>
      <c r="J75" s="421"/>
      <c r="K75" s="421"/>
      <c r="L75" s="421"/>
      <c r="M75" s="421"/>
      <c r="N75" s="421"/>
      <c r="O75" s="421"/>
      <c r="P75" s="421"/>
      <c r="Q75" s="422"/>
    </row>
    <row r="76" spans="1:17" s="99" customFormat="1" ht="40.5" customHeight="1" x14ac:dyDescent="0.55000000000000004">
      <c r="A76" s="472" t="s">
        <v>139</v>
      </c>
      <c r="B76" s="472"/>
      <c r="C76" s="24">
        <f>SUM(C20:C28,C35:C43,C50:C58,C65:C73)</f>
        <v>1500000</v>
      </c>
      <c r="D76" s="420"/>
      <c r="E76" s="421"/>
      <c r="F76" s="421"/>
      <c r="G76" s="421"/>
      <c r="H76" s="421"/>
      <c r="I76" s="421"/>
      <c r="J76" s="421"/>
      <c r="K76" s="421"/>
      <c r="L76" s="421"/>
      <c r="M76" s="421"/>
      <c r="N76" s="421"/>
      <c r="O76" s="421"/>
      <c r="P76" s="421"/>
      <c r="Q76" s="422"/>
    </row>
    <row r="77" spans="1:17" ht="22.5" x14ac:dyDescent="0.55000000000000004">
      <c r="B77" s="11" t="s">
        <v>110</v>
      </c>
    </row>
    <row r="78" spans="1:17" ht="26" customHeight="1" x14ac:dyDescent="0.55000000000000004">
      <c r="B78" s="10" t="s">
        <v>32</v>
      </c>
    </row>
    <row r="79" spans="1:17" ht="22.5" x14ac:dyDescent="0.55000000000000004">
      <c r="B79" s="11" t="s">
        <v>140</v>
      </c>
    </row>
  </sheetData>
  <sheetProtection formatCells="0" formatColumns="0" formatRows="0" insertColumns="0" insertRows="0" deleteRows="0"/>
  <mergeCells count="85">
    <mergeCell ref="B1:N1"/>
    <mergeCell ref="B7:D7"/>
    <mergeCell ref="E7:G7"/>
    <mergeCell ref="H7:J7"/>
    <mergeCell ref="K7:M7"/>
    <mergeCell ref="N7:P7"/>
    <mergeCell ref="B9:D9"/>
    <mergeCell ref="E9:G9"/>
    <mergeCell ref="H9:J9"/>
    <mergeCell ref="K9:M9"/>
    <mergeCell ref="N9:P9"/>
    <mergeCell ref="B8:D8"/>
    <mergeCell ref="E8:G8"/>
    <mergeCell ref="H8:J8"/>
    <mergeCell ref="K8:M8"/>
    <mergeCell ref="N8:P8"/>
    <mergeCell ref="N21:Q21"/>
    <mergeCell ref="B10:D10"/>
    <mergeCell ref="E10:G10"/>
    <mergeCell ref="H10:J10"/>
    <mergeCell ref="K10:M10"/>
    <mergeCell ref="N10:P10"/>
    <mergeCell ref="A13:B14"/>
    <mergeCell ref="C13:C14"/>
    <mergeCell ref="D13:Q13"/>
    <mergeCell ref="N14:Q14"/>
    <mergeCell ref="B15:Q15"/>
    <mergeCell ref="N16:Q16"/>
    <mergeCell ref="N17:Q17"/>
    <mergeCell ref="N18:Q18"/>
    <mergeCell ref="N20:Q20"/>
    <mergeCell ref="N33:Q33"/>
    <mergeCell ref="N22:Q22"/>
    <mergeCell ref="N23:Q23"/>
    <mergeCell ref="N24:Q24"/>
    <mergeCell ref="N25:Q25"/>
    <mergeCell ref="N26:Q26"/>
    <mergeCell ref="N27:Q27"/>
    <mergeCell ref="N28:Q28"/>
    <mergeCell ref="D29:Q29"/>
    <mergeCell ref="B30:Q30"/>
    <mergeCell ref="N31:Q31"/>
    <mergeCell ref="N32:Q32"/>
    <mergeCell ref="N46:Q46"/>
    <mergeCell ref="N35:Q35"/>
    <mergeCell ref="N36:Q36"/>
    <mergeCell ref="N37:Q37"/>
    <mergeCell ref="N38:Q38"/>
    <mergeCell ref="N39:Q39"/>
    <mergeCell ref="N40:Q40"/>
    <mergeCell ref="N41:Q41"/>
    <mergeCell ref="N42:Q42"/>
    <mergeCell ref="N43:Q43"/>
    <mergeCell ref="D44:Q44"/>
    <mergeCell ref="B45:Q45"/>
    <mergeCell ref="D59:Q59"/>
    <mergeCell ref="N47:Q47"/>
    <mergeCell ref="N48:Q48"/>
    <mergeCell ref="N50:Q50"/>
    <mergeCell ref="N51:Q51"/>
    <mergeCell ref="N52:Q52"/>
    <mergeCell ref="N53:Q53"/>
    <mergeCell ref="N54:Q54"/>
    <mergeCell ref="N55:Q55"/>
    <mergeCell ref="N56:Q56"/>
    <mergeCell ref="N57:Q57"/>
    <mergeCell ref="N58:Q58"/>
    <mergeCell ref="N72:Q72"/>
    <mergeCell ref="B60:Q60"/>
    <mergeCell ref="N61:Q61"/>
    <mergeCell ref="N62:Q62"/>
    <mergeCell ref="N63:Q63"/>
    <mergeCell ref="N65:Q65"/>
    <mergeCell ref="N66:Q66"/>
    <mergeCell ref="N67:Q67"/>
    <mergeCell ref="N68:Q68"/>
    <mergeCell ref="N69:Q69"/>
    <mergeCell ref="N70:Q70"/>
    <mergeCell ref="N71:Q71"/>
    <mergeCell ref="N73:Q73"/>
    <mergeCell ref="D74:Q74"/>
    <mergeCell ref="A75:B75"/>
    <mergeCell ref="D75:Q75"/>
    <mergeCell ref="A76:B76"/>
    <mergeCell ref="D76:Q76"/>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6:E18 E31:E33"/>
  </dataValidations>
  <printOptions horizontalCentered="1"/>
  <pageMargins left="0.7" right="0.7" top="0.75" bottom="0.75" header="0.3" footer="0.3"/>
  <pageSetup paperSize="9" scale="39" fitToHeight="0" orientation="portrait" r:id="rId1"/>
  <headerFooter>
    <oddHeader xml:space="preserve">&amp;R&amp;9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view="pageBreakPreview" zoomScale="55" zoomScaleNormal="55" zoomScaleSheetLayoutView="55" zoomScalePageLayoutView="70" workbookViewId="0">
      <selection activeCell="D7" sqref="D7"/>
    </sheetView>
  </sheetViews>
  <sheetFormatPr defaultColWidth="9" defaultRowHeight="18" x14ac:dyDescent="0.55000000000000004"/>
  <cols>
    <col min="1" max="1" width="2" style="46" customWidth="1"/>
    <col min="2" max="4" width="17.75" style="46" customWidth="1"/>
    <col min="5" max="5" width="13.08203125" style="46" customWidth="1"/>
    <col min="6" max="6" width="3.5" style="46" customWidth="1"/>
    <col min="7" max="8" width="13.08203125" style="46" customWidth="1"/>
    <col min="9" max="9" width="3.5" style="46" customWidth="1"/>
    <col min="10" max="11" width="13.08203125" style="46" customWidth="1"/>
    <col min="12" max="12" width="3.5" style="46" customWidth="1"/>
    <col min="13" max="14" width="13.08203125" style="46" customWidth="1"/>
    <col min="15" max="15" width="3.5" style="46" customWidth="1"/>
    <col min="16" max="16" width="13.08203125" style="46" customWidth="1"/>
    <col min="17" max="17" width="28.08203125" style="46" customWidth="1"/>
    <col min="18" max="16384" width="9" style="46"/>
  </cols>
  <sheetData>
    <row r="1" spans="1:17" ht="29" x14ac:dyDescent="0.55000000000000004">
      <c r="A1" s="508" t="s">
        <v>141</v>
      </c>
      <c r="B1" s="508"/>
      <c r="C1" s="508"/>
      <c r="D1" s="508"/>
      <c r="E1" s="508"/>
      <c r="F1" s="508"/>
      <c r="G1" s="508"/>
      <c r="H1" s="508"/>
      <c r="I1" s="508"/>
      <c r="J1" s="508"/>
      <c r="K1" s="508"/>
      <c r="L1" s="508"/>
      <c r="M1" s="508"/>
      <c r="N1" s="208"/>
      <c r="O1" s="208"/>
      <c r="P1" s="208"/>
      <c r="Q1" s="208"/>
    </row>
    <row r="2" spans="1:17" ht="22.5" x14ac:dyDescent="0.55000000000000004">
      <c r="A2" s="324"/>
      <c r="B2" s="325"/>
      <c r="C2" s="325"/>
      <c r="D2" s="326"/>
      <c r="E2" s="327"/>
      <c r="F2" s="327"/>
      <c r="G2" s="328"/>
      <c r="H2" s="329"/>
      <c r="I2" s="328"/>
      <c r="J2" s="330"/>
      <c r="K2" s="330"/>
      <c r="L2" s="331"/>
      <c r="M2" s="330"/>
      <c r="N2" s="208"/>
      <c r="O2" s="208"/>
      <c r="P2" s="208"/>
      <c r="Q2" s="208"/>
    </row>
    <row r="3" spans="1:17" s="55" customFormat="1" ht="29.25" customHeight="1" x14ac:dyDescent="0.55000000000000004">
      <c r="A3" s="332" t="s">
        <v>142</v>
      </c>
      <c r="B3" s="333"/>
      <c r="C3" s="333"/>
      <c r="D3" s="333"/>
      <c r="E3" s="334"/>
      <c r="F3" s="334"/>
      <c r="G3" s="335"/>
      <c r="H3" s="336"/>
      <c r="I3" s="335"/>
      <c r="J3" s="298"/>
      <c r="K3" s="298"/>
      <c r="L3" s="337"/>
      <c r="M3" s="298"/>
      <c r="N3" s="338"/>
      <c r="O3" s="338"/>
      <c r="P3" s="338"/>
      <c r="Q3" s="338"/>
    </row>
    <row r="4" spans="1:17" ht="54" customHeight="1" x14ac:dyDescent="0.55000000000000004">
      <c r="A4" s="502"/>
      <c r="B4" s="502"/>
      <c r="C4" s="502"/>
      <c r="D4" s="502"/>
      <c r="E4" s="496" t="s">
        <v>14</v>
      </c>
      <c r="F4" s="496"/>
      <c r="G4" s="496"/>
      <c r="H4" s="496" t="s">
        <v>15</v>
      </c>
      <c r="I4" s="496"/>
      <c r="J4" s="496"/>
      <c r="K4" s="496" t="s">
        <v>16</v>
      </c>
      <c r="L4" s="496"/>
      <c r="M4" s="496"/>
      <c r="N4" s="497" t="s">
        <v>17</v>
      </c>
      <c r="O4" s="498"/>
      <c r="P4" s="499"/>
      <c r="Q4" s="377" t="s">
        <v>71</v>
      </c>
    </row>
    <row r="5" spans="1:17" ht="47.25" customHeight="1" x14ac:dyDescent="0.55000000000000004">
      <c r="A5" s="500" t="s">
        <v>143</v>
      </c>
      <c r="B5" s="500"/>
      <c r="C5" s="500"/>
      <c r="D5" s="500"/>
      <c r="E5" s="490">
        <f>C20</f>
        <v>0</v>
      </c>
      <c r="F5" s="490"/>
      <c r="G5" s="490"/>
      <c r="H5" s="490">
        <f>C30</f>
        <v>0</v>
      </c>
      <c r="I5" s="490"/>
      <c r="J5" s="490"/>
      <c r="K5" s="490">
        <f>C40</f>
        <v>0</v>
      </c>
      <c r="L5" s="490"/>
      <c r="M5" s="490"/>
      <c r="N5" s="457">
        <f>C50</f>
        <v>0</v>
      </c>
      <c r="O5" s="458"/>
      <c r="P5" s="459"/>
      <c r="Q5" s="297">
        <f>SUM(E5:P5)</f>
        <v>0</v>
      </c>
    </row>
    <row r="6" spans="1:17" ht="40" customHeight="1" x14ac:dyDescent="0.55000000000000004">
      <c r="A6" s="501" t="s">
        <v>144</v>
      </c>
      <c r="B6" s="501"/>
      <c r="C6" s="501"/>
      <c r="D6" s="501"/>
      <c r="E6" s="520" t="e">
        <f>E5/#REF!</f>
        <v>#REF!</v>
      </c>
      <c r="F6" s="521"/>
      <c r="G6" s="522"/>
      <c r="H6" s="521" t="e">
        <f>H5/#REF!</f>
        <v>#REF!</v>
      </c>
      <c r="I6" s="521"/>
      <c r="J6" s="522"/>
      <c r="K6" s="523" t="e">
        <f>K5/#REF!</f>
        <v>#REF!</v>
      </c>
      <c r="L6" s="523"/>
      <c r="M6" s="523"/>
      <c r="N6" s="520" t="e">
        <f>N5/#REF!</f>
        <v>#REF!</v>
      </c>
      <c r="O6" s="521"/>
      <c r="P6" s="522"/>
      <c r="Q6" s="381" t="e">
        <f>Q5/#REF!</f>
        <v>#REF!</v>
      </c>
    </row>
    <row r="7" spans="1:17" ht="22.5" x14ac:dyDescent="0.55000000000000004">
      <c r="A7" s="339"/>
      <c r="B7" s="340"/>
      <c r="C7" s="340"/>
      <c r="D7" s="341"/>
      <c r="E7" s="342"/>
      <c r="F7" s="342"/>
      <c r="G7" s="343"/>
      <c r="H7" s="344"/>
      <c r="I7" s="343"/>
      <c r="J7" s="345"/>
      <c r="K7" s="345"/>
      <c r="L7" s="346"/>
      <c r="M7" s="345"/>
      <c r="N7" s="315"/>
      <c r="O7" s="315"/>
      <c r="P7" s="315"/>
      <c r="Q7" s="315"/>
    </row>
    <row r="8" spans="1:17" s="57" customFormat="1" ht="40" customHeight="1" x14ac:dyDescent="0.55000000000000004">
      <c r="A8" s="298" t="s">
        <v>145</v>
      </c>
      <c r="B8" s="299"/>
      <c r="C8" s="300"/>
      <c r="D8" s="301"/>
      <c r="E8" s="302"/>
      <c r="F8" s="302"/>
      <c r="G8" s="303"/>
      <c r="H8" s="304"/>
      <c r="I8" s="303"/>
      <c r="J8" s="305"/>
      <c r="K8" s="305"/>
      <c r="L8" s="306"/>
      <c r="M8" s="305"/>
      <c r="N8" s="307"/>
      <c r="O8" s="307"/>
      <c r="P8" s="307"/>
      <c r="Q8" s="307"/>
    </row>
    <row r="9" spans="1:17" s="58" customFormat="1" ht="22.5" x14ac:dyDescent="0.55000000000000004">
      <c r="A9" s="513" t="s">
        <v>146</v>
      </c>
      <c r="B9" s="514"/>
      <c r="C9" s="517" t="s">
        <v>76</v>
      </c>
      <c r="D9" s="519" t="s">
        <v>77</v>
      </c>
      <c r="E9" s="519"/>
      <c r="F9" s="519"/>
      <c r="G9" s="519"/>
      <c r="H9" s="519"/>
      <c r="I9" s="519"/>
      <c r="J9" s="519"/>
      <c r="K9" s="519"/>
      <c r="L9" s="519"/>
      <c r="M9" s="519"/>
      <c r="N9" s="519"/>
      <c r="O9" s="519"/>
      <c r="P9" s="519"/>
      <c r="Q9" s="519"/>
    </row>
    <row r="10" spans="1:17" s="58" customFormat="1" ht="22.5" x14ac:dyDescent="0.55000000000000004">
      <c r="A10" s="515"/>
      <c r="B10" s="516"/>
      <c r="C10" s="518"/>
      <c r="D10" s="379" t="s">
        <v>78</v>
      </c>
      <c r="E10" s="308" t="s">
        <v>79</v>
      </c>
      <c r="F10" s="309" t="s">
        <v>80</v>
      </c>
      <c r="G10" s="308" t="s">
        <v>81</v>
      </c>
      <c r="H10" s="308" t="s">
        <v>82</v>
      </c>
      <c r="I10" s="309" t="s">
        <v>80</v>
      </c>
      <c r="J10" s="308" t="s">
        <v>81</v>
      </c>
      <c r="K10" s="308" t="s">
        <v>82</v>
      </c>
      <c r="L10" s="310" t="s">
        <v>117</v>
      </c>
      <c r="M10" s="380" t="s">
        <v>84</v>
      </c>
      <c r="N10" s="519" t="s">
        <v>147</v>
      </c>
      <c r="O10" s="519"/>
      <c r="P10" s="519"/>
      <c r="Q10" s="519"/>
    </row>
    <row r="11" spans="1:17" s="58" customFormat="1" ht="22.5" customHeight="1" x14ac:dyDescent="0.55000000000000004">
      <c r="A11" s="311"/>
      <c r="B11" s="274"/>
      <c r="C11" s="290" t="str">
        <f>IF(SUM(M11:M13)=0,"",SUM(M11:M13))</f>
        <v/>
      </c>
      <c r="D11" s="276"/>
      <c r="E11" s="250"/>
      <c r="F11" s="252" t="str">
        <f>IF(E11="","","X")</f>
        <v/>
      </c>
      <c r="G11" s="277"/>
      <c r="H11" s="251"/>
      <c r="I11" s="252" t="str">
        <f>IF(G11="","","X")</f>
        <v/>
      </c>
      <c r="J11" s="277"/>
      <c r="K11" s="251"/>
      <c r="L11" s="252" t="str">
        <f>IF(J11="","","=")</f>
        <v/>
      </c>
      <c r="M11" s="253" t="str">
        <f>IF(E11*IF(G11="",1,G11)*IF(J11="",1,J11)=0,"",E11*IF(G11="",1,G11)*IF(J11="",1,J11))</f>
        <v/>
      </c>
      <c r="N11" s="480"/>
      <c r="O11" s="480"/>
      <c r="P11" s="480"/>
      <c r="Q11" s="481"/>
    </row>
    <row r="12" spans="1:17" s="58" customFormat="1" ht="22.5" customHeight="1" x14ac:dyDescent="0.55000000000000004">
      <c r="A12" s="312"/>
      <c r="B12" s="244"/>
      <c r="C12" s="237"/>
      <c r="D12" s="291"/>
      <c r="E12" s="239"/>
      <c r="F12" s="240" t="str">
        <f t="shared" ref="F12:F19" si="0">IF(E12="","","X")</f>
        <v/>
      </c>
      <c r="G12" s="279"/>
      <c r="H12" s="242"/>
      <c r="I12" s="240" t="str">
        <f t="shared" ref="I12:I19" si="1">IF(G12="","","X")</f>
        <v/>
      </c>
      <c r="J12" s="279"/>
      <c r="K12" s="242"/>
      <c r="L12" s="240" t="str">
        <f t="shared" ref="L12:L19" si="2">IF(J12="","","=")</f>
        <v/>
      </c>
      <c r="M12" s="243" t="str">
        <f t="shared" ref="M12:M19" si="3">IF(E12*IF(G12="",1,G12)*IF(J12="",1,J12)=0,"",E12*IF(G12="",1,G12)*IF(J12="",1,J12))</f>
        <v/>
      </c>
      <c r="N12" s="473"/>
      <c r="O12" s="473"/>
      <c r="P12" s="473"/>
      <c r="Q12" s="474"/>
    </row>
    <row r="13" spans="1:17" s="58" customFormat="1" ht="22.5" customHeight="1" x14ac:dyDescent="0.55000000000000004">
      <c r="A13" s="312"/>
      <c r="B13" s="244"/>
      <c r="C13" s="237"/>
      <c r="D13" s="291"/>
      <c r="E13" s="239"/>
      <c r="F13" s="248" t="str">
        <f t="shared" si="0"/>
        <v/>
      </c>
      <c r="G13" s="280"/>
      <c r="H13" s="281"/>
      <c r="I13" s="248" t="str">
        <f t="shared" si="1"/>
        <v/>
      </c>
      <c r="J13" s="280"/>
      <c r="K13" s="281"/>
      <c r="L13" s="248" t="str">
        <f t="shared" si="2"/>
        <v/>
      </c>
      <c r="M13" s="282" t="str">
        <f t="shared" si="3"/>
        <v/>
      </c>
      <c r="N13" s="468"/>
      <c r="O13" s="468"/>
      <c r="P13" s="468"/>
      <c r="Q13" s="469"/>
    </row>
    <row r="14" spans="1:17" s="58" customFormat="1" ht="22.5" customHeight="1" x14ac:dyDescent="0.55000000000000004">
      <c r="A14" s="312"/>
      <c r="B14" s="249"/>
      <c r="C14" s="290" t="str">
        <f>IF(SUM(M14:M16)=0,"",SUM(M14:M16))</f>
        <v/>
      </c>
      <c r="D14" s="292"/>
      <c r="E14" s="258"/>
      <c r="F14" s="240" t="str">
        <f t="shared" si="0"/>
        <v/>
      </c>
      <c r="G14" s="279"/>
      <c r="H14" s="242"/>
      <c r="I14" s="240" t="str">
        <f t="shared" si="1"/>
        <v/>
      </c>
      <c r="J14" s="279"/>
      <c r="K14" s="242"/>
      <c r="L14" s="240" t="str">
        <f t="shared" si="2"/>
        <v/>
      </c>
      <c r="M14" s="243" t="str">
        <f t="shared" si="3"/>
        <v/>
      </c>
      <c r="N14" s="473"/>
      <c r="O14" s="473"/>
      <c r="P14" s="473"/>
      <c r="Q14" s="474"/>
    </row>
    <row r="15" spans="1:17" s="58" customFormat="1" ht="22.5" customHeight="1" x14ac:dyDescent="0.55000000000000004">
      <c r="A15" s="312"/>
      <c r="B15" s="244"/>
      <c r="C15" s="237"/>
      <c r="D15" s="291"/>
      <c r="E15" s="239"/>
      <c r="F15" s="240" t="str">
        <f t="shared" si="0"/>
        <v/>
      </c>
      <c r="G15" s="279"/>
      <c r="H15" s="242"/>
      <c r="I15" s="240" t="str">
        <f t="shared" si="1"/>
        <v/>
      </c>
      <c r="J15" s="279"/>
      <c r="K15" s="242"/>
      <c r="L15" s="240" t="str">
        <f t="shared" si="2"/>
        <v/>
      </c>
      <c r="M15" s="243" t="str">
        <f t="shared" si="3"/>
        <v/>
      </c>
      <c r="N15" s="473"/>
      <c r="O15" s="473"/>
      <c r="P15" s="473"/>
      <c r="Q15" s="474"/>
    </row>
    <row r="16" spans="1:17" s="58" customFormat="1" ht="22.5" customHeight="1" x14ac:dyDescent="0.55000000000000004">
      <c r="A16" s="312"/>
      <c r="B16" s="284"/>
      <c r="C16" s="245"/>
      <c r="D16" s="293"/>
      <c r="E16" s="247"/>
      <c r="F16" s="248" t="str">
        <f t="shared" si="0"/>
        <v/>
      </c>
      <c r="G16" s="280"/>
      <c r="H16" s="281"/>
      <c r="I16" s="248" t="str">
        <f t="shared" si="1"/>
        <v/>
      </c>
      <c r="J16" s="280"/>
      <c r="K16" s="281"/>
      <c r="L16" s="248" t="str">
        <f t="shared" si="2"/>
        <v/>
      </c>
      <c r="M16" s="282" t="str">
        <f t="shared" si="3"/>
        <v/>
      </c>
      <c r="N16" s="468"/>
      <c r="O16" s="468"/>
      <c r="P16" s="468"/>
      <c r="Q16" s="469"/>
    </row>
    <row r="17" spans="1:17" s="58" customFormat="1" ht="22.5" customHeight="1" x14ac:dyDescent="0.55000000000000004">
      <c r="A17" s="312"/>
      <c r="B17" s="236"/>
      <c r="C17" s="237" t="str">
        <f>IF(SUM(M17:M19)=0,"",SUM(M17:M19))</f>
        <v/>
      </c>
      <c r="D17" s="294"/>
      <c r="E17" s="239"/>
      <c r="F17" s="240" t="str">
        <f t="shared" si="0"/>
        <v/>
      </c>
      <c r="G17" s="279"/>
      <c r="H17" s="242"/>
      <c r="I17" s="240" t="str">
        <f t="shared" si="1"/>
        <v/>
      </c>
      <c r="J17" s="279"/>
      <c r="K17" s="242"/>
      <c r="L17" s="240" t="str">
        <f t="shared" si="2"/>
        <v/>
      </c>
      <c r="M17" s="243" t="str">
        <f t="shared" si="3"/>
        <v/>
      </c>
      <c r="N17" s="473"/>
      <c r="O17" s="473"/>
      <c r="P17" s="473"/>
      <c r="Q17" s="474"/>
    </row>
    <row r="18" spans="1:17" s="58" customFormat="1" ht="22.5" customHeight="1" x14ac:dyDescent="0.55000000000000004">
      <c r="A18" s="312"/>
      <c r="B18" s="244"/>
      <c r="C18" s="237"/>
      <c r="D18" s="294"/>
      <c r="E18" s="239"/>
      <c r="F18" s="240" t="str">
        <f t="shared" si="0"/>
        <v/>
      </c>
      <c r="G18" s="279"/>
      <c r="H18" s="242"/>
      <c r="I18" s="240" t="str">
        <f t="shared" si="1"/>
        <v/>
      </c>
      <c r="J18" s="279"/>
      <c r="K18" s="242"/>
      <c r="L18" s="240" t="str">
        <f t="shared" si="2"/>
        <v/>
      </c>
      <c r="M18" s="243" t="str">
        <f t="shared" si="3"/>
        <v/>
      </c>
      <c r="N18" s="473"/>
      <c r="O18" s="473"/>
      <c r="P18" s="473"/>
      <c r="Q18" s="474"/>
    </row>
    <row r="19" spans="1:17" s="58" customFormat="1" ht="22.5" customHeight="1" x14ac:dyDescent="0.55000000000000004">
      <c r="A19" s="312"/>
      <c r="B19" s="284"/>
      <c r="C19" s="245"/>
      <c r="D19" s="295"/>
      <c r="E19" s="247"/>
      <c r="F19" s="248" t="str">
        <f t="shared" si="0"/>
        <v/>
      </c>
      <c r="G19" s="280"/>
      <c r="H19" s="281"/>
      <c r="I19" s="248" t="str">
        <f t="shared" si="1"/>
        <v/>
      </c>
      <c r="J19" s="280"/>
      <c r="K19" s="281"/>
      <c r="L19" s="248" t="str">
        <f t="shared" si="2"/>
        <v/>
      </c>
      <c r="M19" s="282" t="str">
        <f t="shared" si="3"/>
        <v/>
      </c>
      <c r="N19" s="468"/>
      <c r="O19" s="468"/>
      <c r="P19" s="468"/>
      <c r="Q19" s="469"/>
    </row>
    <row r="20" spans="1:17" s="58" customFormat="1" ht="22.5" customHeight="1" x14ac:dyDescent="0.55000000000000004">
      <c r="A20" s="313"/>
      <c r="B20" s="288" t="s">
        <v>49</v>
      </c>
      <c r="C20" s="296">
        <f>SUM(C11:C19)</f>
        <v>0</v>
      </c>
      <c r="D20" s="427"/>
      <c r="E20" s="428"/>
      <c r="F20" s="428"/>
      <c r="G20" s="428"/>
      <c r="H20" s="428"/>
      <c r="I20" s="428"/>
      <c r="J20" s="428"/>
      <c r="K20" s="428"/>
      <c r="L20" s="428"/>
      <c r="M20" s="428"/>
      <c r="N20" s="428"/>
      <c r="O20" s="428"/>
      <c r="P20" s="428"/>
      <c r="Q20" s="429"/>
    </row>
    <row r="21" spans="1:17" s="58" customFormat="1" ht="22.5" customHeight="1" x14ac:dyDescent="0.55000000000000004">
      <c r="A21" s="312"/>
      <c r="B21" s="274"/>
      <c r="C21" s="290" t="str">
        <f>IF(SUM(M21:M23)=0,"",SUM(M21:M23))</f>
        <v/>
      </c>
      <c r="D21" s="276"/>
      <c r="E21" s="250"/>
      <c r="F21" s="252" t="str">
        <f>IF(E21="","","X")</f>
        <v/>
      </c>
      <c r="G21" s="277"/>
      <c r="H21" s="251"/>
      <c r="I21" s="252" t="str">
        <f>IF(G21="","","X")</f>
        <v/>
      </c>
      <c r="J21" s="277"/>
      <c r="K21" s="251"/>
      <c r="L21" s="252" t="str">
        <f>IF(J21="","","=")</f>
        <v/>
      </c>
      <c r="M21" s="253" t="str">
        <f>IF(E21*IF(G21="",1,G21)*IF(J21="",1,J21)=0,"",E21*IF(G21="",1,G21)*IF(J21="",1,J21))</f>
        <v/>
      </c>
      <c r="N21" s="480"/>
      <c r="O21" s="480"/>
      <c r="P21" s="480"/>
      <c r="Q21" s="481"/>
    </row>
    <row r="22" spans="1:17" s="58" customFormat="1" ht="22.5" customHeight="1" x14ac:dyDescent="0.55000000000000004">
      <c r="A22" s="312"/>
      <c r="B22" s="244"/>
      <c r="C22" s="237"/>
      <c r="D22" s="291"/>
      <c r="E22" s="239"/>
      <c r="F22" s="240" t="str">
        <f t="shared" ref="F22:F29" si="4">IF(E22="","","X")</f>
        <v/>
      </c>
      <c r="G22" s="279"/>
      <c r="H22" s="242"/>
      <c r="I22" s="240" t="str">
        <f t="shared" ref="I22:I29" si="5">IF(G22="","","X")</f>
        <v/>
      </c>
      <c r="J22" s="279"/>
      <c r="K22" s="242"/>
      <c r="L22" s="240" t="str">
        <f t="shared" ref="L22:L29" si="6">IF(J22="","","=")</f>
        <v/>
      </c>
      <c r="M22" s="243" t="str">
        <f t="shared" ref="M22:M29" si="7">IF(E22*IF(G22="",1,G22)*IF(J22="",1,J22)=0,"",E22*IF(G22="",1,G22)*IF(J22="",1,J22))</f>
        <v/>
      </c>
      <c r="N22" s="473"/>
      <c r="O22" s="473"/>
      <c r="P22" s="473"/>
      <c r="Q22" s="474"/>
    </row>
    <row r="23" spans="1:17" s="58" customFormat="1" ht="22.5" customHeight="1" x14ac:dyDescent="0.55000000000000004">
      <c r="A23" s="312"/>
      <c r="B23" s="244"/>
      <c r="C23" s="237"/>
      <c r="D23" s="291"/>
      <c r="E23" s="239"/>
      <c r="F23" s="248" t="str">
        <f t="shared" si="4"/>
        <v/>
      </c>
      <c r="G23" s="280"/>
      <c r="H23" s="281"/>
      <c r="I23" s="248" t="str">
        <f t="shared" si="5"/>
        <v/>
      </c>
      <c r="J23" s="280"/>
      <c r="K23" s="281"/>
      <c r="L23" s="248" t="str">
        <f t="shared" si="6"/>
        <v/>
      </c>
      <c r="M23" s="282" t="str">
        <f t="shared" si="7"/>
        <v/>
      </c>
      <c r="N23" s="468"/>
      <c r="O23" s="468"/>
      <c r="P23" s="468"/>
      <c r="Q23" s="469"/>
    </row>
    <row r="24" spans="1:17" s="58" customFormat="1" ht="22.5" customHeight="1" x14ac:dyDescent="0.55000000000000004">
      <c r="A24" s="312"/>
      <c r="B24" s="249"/>
      <c r="C24" s="290" t="str">
        <f>IF(SUM(M24:M26)=0,"",SUM(M24:M26))</f>
        <v/>
      </c>
      <c r="D24" s="292"/>
      <c r="E24" s="258"/>
      <c r="F24" s="240" t="str">
        <f t="shared" si="4"/>
        <v/>
      </c>
      <c r="G24" s="279"/>
      <c r="H24" s="242"/>
      <c r="I24" s="240" t="str">
        <f t="shared" si="5"/>
        <v/>
      </c>
      <c r="J24" s="279"/>
      <c r="K24" s="242"/>
      <c r="L24" s="240" t="str">
        <f t="shared" si="6"/>
        <v/>
      </c>
      <c r="M24" s="243" t="str">
        <f t="shared" si="7"/>
        <v/>
      </c>
      <c r="N24" s="473"/>
      <c r="O24" s="473"/>
      <c r="P24" s="473"/>
      <c r="Q24" s="474"/>
    </row>
    <row r="25" spans="1:17" s="58" customFormat="1" ht="22.5" customHeight="1" x14ac:dyDescent="0.55000000000000004">
      <c r="A25" s="312"/>
      <c r="B25" s="244"/>
      <c r="C25" s="237"/>
      <c r="D25" s="291"/>
      <c r="E25" s="239"/>
      <c r="F25" s="240" t="str">
        <f t="shared" si="4"/>
        <v/>
      </c>
      <c r="G25" s="279"/>
      <c r="H25" s="242"/>
      <c r="I25" s="240" t="str">
        <f t="shared" si="5"/>
        <v/>
      </c>
      <c r="J25" s="279"/>
      <c r="K25" s="242"/>
      <c r="L25" s="240" t="str">
        <f t="shared" si="6"/>
        <v/>
      </c>
      <c r="M25" s="243" t="str">
        <f t="shared" si="7"/>
        <v/>
      </c>
      <c r="N25" s="473"/>
      <c r="O25" s="473"/>
      <c r="P25" s="473"/>
      <c r="Q25" s="474"/>
    </row>
    <row r="26" spans="1:17" s="58" customFormat="1" ht="22.5" customHeight="1" x14ac:dyDescent="0.55000000000000004">
      <c r="A26" s="312"/>
      <c r="B26" s="284"/>
      <c r="C26" s="245"/>
      <c r="D26" s="293"/>
      <c r="E26" s="247"/>
      <c r="F26" s="248" t="str">
        <f t="shared" si="4"/>
        <v/>
      </c>
      <c r="G26" s="280"/>
      <c r="H26" s="281"/>
      <c r="I26" s="248" t="str">
        <f t="shared" si="5"/>
        <v/>
      </c>
      <c r="J26" s="280"/>
      <c r="K26" s="281"/>
      <c r="L26" s="248" t="str">
        <f t="shared" si="6"/>
        <v/>
      </c>
      <c r="M26" s="282" t="str">
        <f t="shared" si="7"/>
        <v/>
      </c>
      <c r="N26" s="468"/>
      <c r="O26" s="468"/>
      <c r="P26" s="468"/>
      <c r="Q26" s="469"/>
    </row>
    <row r="27" spans="1:17" s="58" customFormat="1" ht="22.5" customHeight="1" x14ac:dyDescent="0.55000000000000004">
      <c r="A27" s="312"/>
      <c r="B27" s="236"/>
      <c r="C27" s="237" t="str">
        <f>IF(SUM(M27:M29)=0,"",SUM(M27:M29))</f>
        <v/>
      </c>
      <c r="D27" s="294"/>
      <c r="E27" s="239"/>
      <c r="F27" s="240" t="str">
        <f t="shared" si="4"/>
        <v/>
      </c>
      <c r="G27" s="279"/>
      <c r="H27" s="242"/>
      <c r="I27" s="240" t="str">
        <f t="shared" si="5"/>
        <v/>
      </c>
      <c r="J27" s="279"/>
      <c r="K27" s="242"/>
      <c r="L27" s="240" t="str">
        <f t="shared" si="6"/>
        <v/>
      </c>
      <c r="M27" s="243" t="str">
        <f t="shared" si="7"/>
        <v/>
      </c>
      <c r="N27" s="473"/>
      <c r="O27" s="473"/>
      <c r="P27" s="473"/>
      <c r="Q27" s="474"/>
    </row>
    <row r="28" spans="1:17" s="58" customFormat="1" ht="22.5" customHeight="1" x14ac:dyDescent="0.55000000000000004">
      <c r="A28" s="312"/>
      <c r="B28" s="244"/>
      <c r="C28" s="237"/>
      <c r="D28" s="294"/>
      <c r="E28" s="239"/>
      <c r="F28" s="240" t="str">
        <f t="shared" si="4"/>
        <v/>
      </c>
      <c r="G28" s="279"/>
      <c r="H28" s="242"/>
      <c r="I28" s="240" t="str">
        <f t="shared" si="5"/>
        <v/>
      </c>
      <c r="J28" s="279"/>
      <c r="K28" s="242"/>
      <c r="L28" s="240" t="str">
        <f t="shared" si="6"/>
        <v/>
      </c>
      <c r="M28" s="243" t="str">
        <f t="shared" si="7"/>
        <v/>
      </c>
      <c r="N28" s="473"/>
      <c r="O28" s="473"/>
      <c r="P28" s="473"/>
      <c r="Q28" s="474"/>
    </row>
    <row r="29" spans="1:17" s="58" customFormat="1" ht="22.5" customHeight="1" x14ac:dyDescent="0.55000000000000004">
      <c r="A29" s="312"/>
      <c r="B29" s="284"/>
      <c r="C29" s="245"/>
      <c r="D29" s="295"/>
      <c r="E29" s="247"/>
      <c r="F29" s="248" t="str">
        <f t="shared" si="4"/>
        <v/>
      </c>
      <c r="G29" s="280"/>
      <c r="H29" s="281"/>
      <c r="I29" s="248" t="str">
        <f t="shared" si="5"/>
        <v/>
      </c>
      <c r="J29" s="280"/>
      <c r="K29" s="281"/>
      <c r="L29" s="248" t="str">
        <f t="shared" si="6"/>
        <v/>
      </c>
      <c r="M29" s="282" t="str">
        <f t="shared" si="7"/>
        <v/>
      </c>
      <c r="N29" s="468"/>
      <c r="O29" s="468"/>
      <c r="P29" s="468"/>
      <c r="Q29" s="469"/>
    </row>
    <row r="30" spans="1:17" s="58" customFormat="1" ht="22.5" customHeight="1" x14ac:dyDescent="0.55000000000000004">
      <c r="A30" s="313"/>
      <c r="B30" s="288" t="s">
        <v>50</v>
      </c>
      <c r="C30" s="296">
        <f>SUM(C21:C29)</f>
        <v>0</v>
      </c>
      <c r="D30" s="427"/>
      <c r="E30" s="428"/>
      <c r="F30" s="428"/>
      <c r="G30" s="428"/>
      <c r="H30" s="428"/>
      <c r="I30" s="428"/>
      <c r="J30" s="428"/>
      <c r="K30" s="428"/>
      <c r="L30" s="428"/>
      <c r="M30" s="428"/>
      <c r="N30" s="428"/>
      <c r="O30" s="428"/>
      <c r="P30" s="428"/>
      <c r="Q30" s="429"/>
    </row>
    <row r="31" spans="1:17" s="58" customFormat="1" ht="22.5" customHeight="1" x14ac:dyDescent="0.55000000000000004">
      <c r="A31" s="312"/>
      <c r="B31" s="274"/>
      <c r="C31" s="290" t="str">
        <f>IF(SUM(M31:M33)=0,"",SUM(M31:M33))</f>
        <v/>
      </c>
      <c r="D31" s="276"/>
      <c r="E31" s="250"/>
      <c r="F31" s="252" t="str">
        <f>IF(E31="","","X")</f>
        <v/>
      </c>
      <c r="G31" s="277"/>
      <c r="H31" s="251"/>
      <c r="I31" s="252" t="str">
        <f>IF(G31="","","X")</f>
        <v/>
      </c>
      <c r="J31" s="277"/>
      <c r="K31" s="251"/>
      <c r="L31" s="252" t="str">
        <f>IF(J31="","","=")</f>
        <v/>
      </c>
      <c r="M31" s="253" t="str">
        <f>IF(E31*IF(G31="",1,G31)*IF(J31="",1,J31)=0,"",E31*IF(G31="",1,G31)*IF(J31="",1,J31))</f>
        <v/>
      </c>
      <c r="N31" s="480"/>
      <c r="O31" s="480"/>
      <c r="P31" s="480"/>
      <c r="Q31" s="481"/>
    </row>
    <row r="32" spans="1:17" s="58" customFormat="1" ht="22.5" customHeight="1" x14ac:dyDescent="0.55000000000000004">
      <c r="A32" s="312"/>
      <c r="B32" s="244"/>
      <c r="C32" s="237"/>
      <c r="D32" s="291"/>
      <c r="E32" s="239"/>
      <c r="F32" s="240" t="str">
        <f t="shared" ref="F32:F36" si="8">IF(E32="","","X")</f>
        <v/>
      </c>
      <c r="G32" s="279"/>
      <c r="H32" s="242"/>
      <c r="I32" s="240" t="str">
        <f t="shared" ref="I32:I36" si="9">IF(G32="","","X")</f>
        <v/>
      </c>
      <c r="J32" s="279"/>
      <c r="K32" s="242"/>
      <c r="L32" s="240" t="str">
        <f t="shared" ref="L32:L39" si="10">IF(J32="","","=")</f>
        <v/>
      </c>
      <c r="M32" s="243" t="str">
        <f t="shared" ref="M32:M39" si="11">IF(E32*IF(G32="",1,G32)*IF(J32="",1,J32)=0,"",E32*IF(G32="",1,G32)*IF(J32="",1,J32))</f>
        <v/>
      </c>
      <c r="N32" s="473"/>
      <c r="O32" s="473"/>
      <c r="P32" s="473"/>
      <c r="Q32" s="474"/>
    </row>
    <row r="33" spans="1:17" s="58" customFormat="1" ht="22.5" customHeight="1" x14ac:dyDescent="0.55000000000000004">
      <c r="A33" s="312"/>
      <c r="B33" s="244"/>
      <c r="C33" s="237"/>
      <c r="D33" s="291"/>
      <c r="E33" s="239"/>
      <c r="F33" s="248" t="str">
        <f t="shared" si="8"/>
        <v/>
      </c>
      <c r="G33" s="280"/>
      <c r="H33" s="281"/>
      <c r="I33" s="248" t="str">
        <f t="shared" si="9"/>
        <v/>
      </c>
      <c r="J33" s="280"/>
      <c r="K33" s="281"/>
      <c r="L33" s="248" t="str">
        <f t="shared" si="10"/>
        <v/>
      </c>
      <c r="M33" s="282" t="str">
        <f t="shared" si="11"/>
        <v/>
      </c>
      <c r="N33" s="468"/>
      <c r="O33" s="468"/>
      <c r="P33" s="468"/>
      <c r="Q33" s="469"/>
    </row>
    <row r="34" spans="1:17" s="58" customFormat="1" ht="22.5" customHeight="1" x14ac:dyDescent="0.55000000000000004">
      <c r="A34" s="312"/>
      <c r="B34" s="249"/>
      <c r="C34" s="290" t="str">
        <f>IF(SUM(M34:M36)=0,"",SUM(M34:M36))</f>
        <v/>
      </c>
      <c r="D34" s="292"/>
      <c r="E34" s="258"/>
      <c r="F34" s="240" t="str">
        <f t="shared" si="8"/>
        <v/>
      </c>
      <c r="G34" s="279"/>
      <c r="H34" s="242"/>
      <c r="I34" s="240" t="str">
        <f t="shared" si="9"/>
        <v/>
      </c>
      <c r="J34" s="279"/>
      <c r="K34" s="242"/>
      <c r="L34" s="240" t="str">
        <f t="shared" si="10"/>
        <v/>
      </c>
      <c r="M34" s="243" t="str">
        <f t="shared" si="11"/>
        <v/>
      </c>
      <c r="N34" s="473"/>
      <c r="O34" s="473"/>
      <c r="P34" s="473"/>
      <c r="Q34" s="474"/>
    </row>
    <row r="35" spans="1:17" s="58" customFormat="1" ht="22.5" customHeight="1" x14ac:dyDescent="0.55000000000000004">
      <c r="A35" s="312"/>
      <c r="B35" s="244"/>
      <c r="C35" s="237"/>
      <c r="D35" s="291"/>
      <c r="E35" s="239"/>
      <c r="F35" s="240" t="str">
        <f t="shared" si="8"/>
        <v/>
      </c>
      <c r="G35" s="279"/>
      <c r="H35" s="242"/>
      <c r="I35" s="240" t="str">
        <f t="shared" si="9"/>
        <v/>
      </c>
      <c r="J35" s="279"/>
      <c r="K35" s="242"/>
      <c r="L35" s="240" t="str">
        <f t="shared" si="10"/>
        <v/>
      </c>
      <c r="M35" s="243" t="str">
        <f t="shared" si="11"/>
        <v/>
      </c>
      <c r="N35" s="473"/>
      <c r="O35" s="473"/>
      <c r="P35" s="473"/>
      <c r="Q35" s="474"/>
    </row>
    <row r="36" spans="1:17" s="58" customFormat="1" ht="22.5" customHeight="1" x14ac:dyDescent="0.55000000000000004">
      <c r="A36" s="312"/>
      <c r="B36" s="284"/>
      <c r="C36" s="245"/>
      <c r="D36" s="293"/>
      <c r="E36" s="247"/>
      <c r="F36" s="248" t="str">
        <f t="shared" si="8"/>
        <v/>
      </c>
      <c r="G36" s="280"/>
      <c r="H36" s="281"/>
      <c r="I36" s="248" t="str">
        <f t="shared" si="9"/>
        <v/>
      </c>
      <c r="J36" s="280"/>
      <c r="K36" s="281"/>
      <c r="L36" s="248" t="str">
        <f t="shared" si="10"/>
        <v/>
      </c>
      <c r="M36" s="282" t="str">
        <f t="shared" si="11"/>
        <v/>
      </c>
      <c r="N36" s="468"/>
      <c r="O36" s="468"/>
      <c r="P36" s="468"/>
      <c r="Q36" s="469"/>
    </row>
    <row r="37" spans="1:17" s="58" customFormat="1" ht="22.5" customHeight="1" x14ac:dyDescent="0.55000000000000004">
      <c r="A37" s="312"/>
      <c r="B37" s="236"/>
      <c r="C37" s="237" t="str">
        <f>IF(SUM(M37:M39)=0,"",SUM(M37:M39))</f>
        <v/>
      </c>
      <c r="D37" s="294"/>
      <c r="E37" s="239"/>
      <c r="F37" s="240" t="str">
        <f t="shared" ref="F37:F39" si="12">IF(E37="","","X")</f>
        <v/>
      </c>
      <c r="G37" s="279"/>
      <c r="H37" s="242"/>
      <c r="I37" s="240" t="str">
        <f t="shared" ref="I37:I39" si="13">IF(G37="","","X")</f>
        <v/>
      </c>
      <c r="J37" s="279"/>
      <c r="K37" s="242"/>
      <c r="L37" s="240" t="str">
        <f t="shared" si="10"/>
        <v/>
      </c>
      <c r="M37" s="243" t="str">
        <f t="shared" si="11"/>
        <v/>
      </c>
      <c r="N37" s="473"/>
      <c r="O37" s="473"/>
      <c r="P37" s="473"/>
      <c r="Q37" s="474"/>
    </row>
    <row r="38" spans="1:17" s="58" customFormat="1" ht="22.5" customHeight="1" x14ac:dyDescent="0.55000000000000004">
      <c r="A38" s="312"/>
      <c r="B38" s="244"/>
      <c r="C38" s="237"/>
      <c r="D38" s="294"/>
      <c r="E38" s="239"/>
      <c r="F38" s="240" t="str">
        <f t="shared" si="12"/>
        <v/>
      </c>
      <c r="G38" s="279"/>
      <c r="H38" s="242"/>
      <c r="I38" s="240" t="str">
        <f t="shared" si="13"/>
        <v/>
      </c>
      <c r="J38" s="279"/>
      <c r="K38" s="242"/>
      <c r="L38" s="240" t="str">
        <f t="shared" si="10"/>
        <v/>
      </c>
      <c r="M38" s="243" t="str">
        <f t="shared" si="11"/>
        <v/>
      </c>
      <c r="N38" s="473"/>
      <c r="O38" s="473"/>
      <c r="P38" s="473"/>
      <c r="Q38" s="474"/>
    </row>
    <row r="39" spans="1:17" s="58" customFormat="1" ht="22.5" customHeight="1" x14ac:dyDescent="0.55000000000000004">
      <c r="A39" s="312"/>
      <c r="B39" s="284"/>
      <c r="C39" s="245"/>
      <c r="D39" s="295"/>
      <c r="E39" s="247"/>
      <c r="F39" s="248" t="str">
        <f t="shared" si="12"/>
        <v/>
      </c>
      <c r="G39" s="280"/>
      <c r="H39" s="281"/>
      <c r="I39" s="248" t="str">
        <f t="shared" si="13"/>
        <v/>
      </c>
      <c r="J39" s="280"/>
      <c r="K39" s="281"/>
      <c r="L39" s="248" t="str">
        <f t="shared" si="10"/>
        <v/>
      </c>
      <c r="M39" s="282" t="str">
        <f t="shared" si="11"/>
        <v/>
      </c>
      <c r="N39" s="468"/>
      <c r="O39" s="468"/>
      <c r="P39" s="468"/>
      <c r="Q39" s="469"/>
    </row>
    <row r="40" spans="1:17" s="58" customFormat="1" ht="22.5" customHeight="1" x14ac:dyDescent="0.55000000000000004">
      <c r="A40" s="313"/>
      <c r="B40" s="288" t="s">
        <v>51</v>
      </c>
      <c r="C40" s="296">
        <f>SUM(C31:C39)</f>
        <v>0</v>
      </c>
      <c r="D40" s="427"/>
      <c r="E40" s="428"/>
      <c r="F40" s="428"/>
      <c r="G40" s="428"/>
      <c r="H40" s="428"/>
      <c r="I40" s="428"/>
      <c r="J40" s="428"/>
      <c r="K40" s="428"/>
      <c r="L40" s="428"/>
      <c r="M40" s="428"/>
      <c r="N40" s="428"/>
      <c r="O40" s="428"/>
      <c r="P40" s="428"/>
      <c r="Q40" s="429"/>
    </row>
    <row r="41" spans="1:17" s="58" customFormat="1" ht="22.5" customHeight="1" x14ac:dyDescent="0.55000000000000004">
      <c r="A41" s="312"/>
      <c r="B41" s="274"/>
      <c r="C41" s="290" t="str">
        <f>IF(SUM(M41:M43)=0,"",SUM(M41:M43))</f>
        <v/>
      </c>
      <c r="D41" s="276"/>
      <c r="E41" s="250"/>
      <c r="F41" s="252" t="str">
        <f>IF(E41="","","X")</f>
        <v/>
      </c>
      <c r="G41" s="277"/>
      <c r="H41" s="251"/>
      <c r="I41" s="252" t="str">
        <f>IF(G41="","","X")</f>
        <v/>
      </c>
      <c r="J41" s="277"/>
      <c r="K41" s="251"/>
      <c r="L41" s="252" t="str">
        <f>IF(J41="","","=")</f>
        <v/>
      </c>
      <c r="M41" s="253" t="str">
        <f>IF(E41*IF(G41="",1,G41)*IF(J41="",1,J41)=0,"",E41*IF(G41="",1,G41)*IF(J41="",1,J41))</f>
        <v/>
      </c>
      <c r="N41" s="480"/>
      <c r="O41" s="480"/>
      <c r="P41" s="480"/>
      <c r="Q41" s="481"/>
    </row>
    <row r="42" spans="1:17" s="58" customFormat="1" ht="22.5" customHeight="1" x14ac:dyDescent="0.55000000000000004">
      <c r="A42" s="312"/>
      <c r="B42" s="244"/>
      <c r="C42" s="237"/>
      <c r="D42" s="291"/>
      <c r="E42" s="239"/>
      <c r="F42" s="240" t="str">
        <f t="shared" ref="F42:F46" si="14">IF(E42="","","X")</f>
        <v/>
      </c>
      <c r="G42" s="279"/>
      <c r="H42" s="242"/>
      <c r="I42" s="240" t="str">
        <f t="shared" ref="I42:I46" si="15">IF(G42="","","X")</f>
        <v/>
      </c>
      <c r="J42" s="279"/>
      <c r="K42" s="242"/>
      <c r="L42" s="240" t="str">
        <f t="shared" ref="L42:L49" si="16">IF(J42="","","=")</f>
        <v/>
      </c>
      <c r="M42" s="243" t="str">
        <f t="shared" ref="M42:M49" si="17">IF(E42*IF(G42="",1,G42)*IF(J42="",1,J42)=0,"",E42*IF(G42="",1,G42)*IF(J42="",1,J42))</f>
        <v/>
      </c>
      <c r="N42" s="473"/>
      <c r="O42" s="473"/>
      <c r="P42" s="473"/>
      <c r="Q42" s="474"/>
    </row>
    <row r="43" spans="1:17" s="58" customFormat="1" ht="22.5" customHeight="1" x14ac:dyDescent="0.55000000000000004">
      <c r="A43" s="312"/>
      <c r="B43" s="244"/>
      <c r="C43" s="237"/>
      <c r="D43" s="291"/>
      <c r="E43" s="239"/>
      <c r="F43" s="248" t="str">
        <f t="shared" si="14"/>
        <v/>
      </c>
      <c r="G43" s="280"/>
      <c r="H43" s="281"/>
      <c r="I43" s="248" t="str">
        <f t="shared" si="15"/>
        <v/>
      </c>
      <c r="J43" s="280"/>
      <c r="K43" s="281"/>
      <c r="L43" s="248" t="str">
        <f t="shared" si="16"/>
        <v/>
      </c>
      <c r="M43" s="282" t="str">
        <f t="shared" si="17"/>
        <v/>
      </c>
      <c r="N43" s="468"/>
      <c r="O43" s="468"/>
      <c r="P43" s="468"/>
      <c r="Q43" s="469"/>
    </row>
    <row r="44" spans="1:17" s="58" customFormat="1" ht="22.5" customHeight="1" x14ac:dyDescent="0.55000000000000004">
      <c r="A44" s="312"/>
      <c r="B44" s="249"/>
      <c r="C44" s="290" t="str">
        <f>IF(SUM(M44:M46)=0,"",SUM(M44:M46))</f>
        <v/>
      </c>
      <c r="D44" s="292"/>
      <c r="E44" s="258"/>
      <c r="F44" s="240" t="str">
        <f t="shared" si="14"/>
        <v/>
      </c>
      <c r="G44" s="279"/>
      <c r="H44" s="242"/>
      <c r="I44" s="240" t="str">
        <f t="shared" si="15"/>
        <v/>
      </c>
      <c r="J44" s="279"/>
      <c r="K44" s="242"/>
      <c r="L44" s="240" t="str">
        <f t="shared" si="16"/>
        <v/>
      </c>
      <c r="M44" s="243" t="str">
        <f t="shared" si="17"/>
        <v/>
      </c>
      <c r="N44" s="473"/>
      <c r="O44" s="473"/>
      <c r="P44" s="473"/>
      <c r="Q44" s="474"/>
    </row>
    <row r="45" spans="1:17" s="58" customFormat="1" ht="22.5" customHeight="1" x14ac:dyDescent="0.55000000000000004">
      <c r="A45" s="312"/>
      <c r="B45" s="244"/>
      <c r="C45" s="237"/>
      <c r="D45" s="291"/>
      <c r="E45" s="239"/>
      <c r="F45" s="240" t="str">
        <f t="shared" si="14"/>
        <v/>
      </c>
      <c r="G45" s="279"/>
      <c r="H45" s="242"/>
      <c r="I45" s="240" t="str">
        <f t="shared" si="15"/>
        <v/>
      </c>
      <c r="J45" s="279"/>
      <c r="K45" s="242"/>
      <c r="L45" s="240" t="str">
        <f t="shared" si="16"/>
        <v/>
      </c>
      <c r="M45" s="243" t="str">
        <f t="shared" si="17"/>
        <v/>
      </c>
      <c r="N45" s="473"/>
      <c r="O45" s="473"/>
      <c r="P45" s="473"/>
      <c r="Q45" s="474"/>
    </row>
    <row r="46" spans="1:17" s="58" customFormat="1" ht="22.5" customHeight="1" x14ac:dyDescent="0.55000000000000004">
      <c r="A46" s="312"/>
      <c r="B46" s="284"/>
      <c r="C46" s="245"/>
      <c r="D46" s="293"/>
      <c r="E46" s="247"/>
      <c r="F46" s="248" t="str">
        <f t="shared" si="14"/>
        <v/>
      </c>
      <c r="G46" s="280"/>
      <c r="H46" s="281"/>
      <c r="I46" s="248" t="str">
        <f t="shared" si="15"/>
        <v/>
      </c>
      <c r="J46" s="280"/>
      <c r="K46" s="281"/>
      <c r="L46" s="248" t="str">
        <f t="shared" si="16"/>
        <v/>
      </c>
      <c r="M46" s="282" t="str">
        <f t="shared" si="17"/>
        <v/>
      </c>
      <c r="N46" s="468"/>
      <c r="O46" s="468"/>
      <c r="P46" s="468"/>
      <c r="Q46" s="469"/>
    </row>
    <row r="47" spans="1:17" s="58" customFormat="1" ht="22.5" customHeight="1" x14ac:dyDescent="0.55000000000000004">
      <c r="A47" s="312"/>
      <c r="B47" s="236"/>
      <c r="C47" s="237" t="str">
        <f>IF(SUM(M47:M49)=0,"",SUM(M47:M49))</f>
        <v/>
      </c>
      <c r="D47" s="294"/>
      <c r="E47" s="239"/>
      <c r="F47" s="240" t="str">
        <f t="shared" ref="F47:F49" si="18">IF(E47="","","X")</f>
        <v/>
      </c>
      <c r="G47" s="279"/>
      <c r="H47" s="242"/>
      <c r="I47" s="240" t="str">
        <f t="shared" ref="I47:I49" si="19">IF(G47="","","X")</f>
        <v/>
      </c>
      <c r="J47" s="279"/>
      <c r="K47" s="242"/>
      <c r="L47" s="240" t="str">
        <f t="shared" si="16"/>
        <v/>
      </c>
      <c r="M47" s="243" t="str">
        <f t="shared" si="17"/>
        <v/>
      </c>
      <c r="N47" s="473"/>
      <c r="O47" s="473"/>
      <c r="P47" s="473"/>
      <c r="Q47" s="474"/>
    </row>
    <row r="48" spans="1:17" s="58" customFormat="1" ht="22.5" customHeight="1" x14ac:dyDescent="0.55000000000000004">
      <c r="A48" s="312"/>
      <c r="B48" s="244"/>
      <c r="C48" s="237"/>
      <c r="D48" s="294"/>
      <c r="E48" s="239"/>
      <c r="F48" s="240" t="str">
        <f t="shared" si="18"/>
        <v/>
      </c>
      <c r="G48" s="279"/>
      <c r="H48" s="242"/>
      <c r="I48" s="240" t="str">
        <f t="shared" si="19"/>
        <v/>
      </c>
      <c r="J48" s="279"/>
      <c r="K48" s="242"/>
      <c r="L48" s="240" t="str">
        <f t="shared" si="16"/>
        <v/>
      </c>
      <c r="M48" s="243" t="str">
        <f t="shared" si="17"/>
        <v/>
      </c>
      <c r="N48" s="473"/>
      <c r="O48" s="473"/>
      <c r="P48" s="473"/>
      <c r="Q48" s="474"/>
    </row>
    <row r="49" spans="1:17" s="58" customFormat="1" ht="22.5" customHeight="1" x14ac:dyDescent="0.55000000000000004">
      <c r="A49" s="312"/>
      <c r="B49" s="284"/>
      <c r="C49" s="245"/>
      <c r="D49" s="295"/>
      <c r="E49" s="247"/>
      <c r="F49" s="248" t="str">
        <f t="shared" si="18"/>
        <v/>
      </c>
      <c r="G49" s="280"/>
      <c r="H49" s="281"/>
      <c r="I49" s="248" t="str">
        <f t="shared" si="19"/>
        <v/>
      </c>
      <c r="J49" s="280"/>
      <c r="K49" s="281"/>
      <c r="L49" s="248" t="str">
        <f t="shared" si="16"/>
        <v/>
      </c>
      <c r="M49" s="282" t="str">
        <f t="shared" si="17"/>
        <v/>
      </c>
      <c r="N49" s="468"/>
      <c r="O49" s="468"/>
      <c r="P49" s="468"/>
      <c r="Q49" s="469"/>
    </row>
    <row r="50" spans="1:17" s="58" customFormat="1" ht="22.5" customHeight="1" x14ac:dyDescent="0.55000000000000004">
      <c r="A50" s="313"/>
      <c r="B50" s="288" t="s">
        <v>52</v>
      </c>
      <c r="C50" s="296">
        <f>SUM(C41:C49)</f>
        <v>0</v>
      </c>
      <c r="D50" s="427"/>
      <c r="E50" s="428"/>
      <c r="F50" s="428"/>
      <c r="G50" s="428"/>
      <c r="H50" s="428"/>
      <c r="I50" s="428"/>
      <c r="J50" s="428"/>
      <c r="K50" s="428"/>
      <c r="L50" s="428"/>
      <c r="M50" s="428"/>
      <c r="N50" s="428"/>
      <c r="O50" s="428"/>
      <c r="P50" s="428"/>
      <c r="Q50" s="429"/>
    </row>
    <row r="51" spans="1:17" s="58" customFormat="1" ht="35.25" customHeight="1" x14ac:dyDescent="0.55000000000000004">
      <c r="A51" s="503" t="s">
        <v>148</v>
      </c>
      <c r="B51" s="504"/>
      <c r="C51" s="314">
        <f>SUM(C20,C30,C40,C50)</f>
        <v>0</v>
      </c>
      <c r="D51" s="505"/>
      <c r="E51" s="506"/>
      <c r="F51" s="506"/>
      <c r="G51" s="506"/>
      <c r="H51" s="506"/>
      <c r="I51" s="506"/>
      <c r="J51" s="506"/>
      <c r="K51" s="506"/>
      <c r="L51" s="506"/>
      <c r="M51" s="506"/>
      <c r="N51" s="506"/>
      <c r="O51" s="506"/>
      <c r="P51" s="506"/>
      <c r="Q51" s="507"/>
    </row>
    <row r="52" spans="1:17" s="58" customFormat="1" ht="22.5" x14ac:dyDescent="0.55000000000000004">
      <c r="A52" s="315"/>
      <c r="B52" s="316" t="s">
        <v>110</v>
      </c>
      <c r="C52" s="315"/>
      <c r="D52" s="315"/>
      <c r="E52" s="315"/>
      <c r="F52" s="315"/>
      <c r="G52" s="315"/>
      <c r="H52" s="315"/>
      <c r="I52" s="315"/>
      <c r="J52" s="315"/>
      <c r="K52" s="315"/>
      <c r="L52" s="315"/>
      <c r="M52" s="315"/>
      <c r="N52" s="315"/>
      <c r="O52" s="315"/>
      <c r="P52" s="315"/>
      <c r="Q52" s="315"/>
    </row>
    <row r="53" spans="1:17" s="58" customFormat="1" ht="22.5" x14ac:dyDescent="0.55000000000000004">
      <c r="A53" s="315"/>
      <c r="B53" s="317" t="s">
        <v>32</v>
      </c>
      <c r="C53" s="315"/>
      <c r="D53" s="315"/>
      <c r="E53" s="315"/>
      <c r="F53" s="315"/>
      <c r="G53" s="315"/>
      <c r="H53" s="315"/>
      <c r="I53" s="315"/>
      <c r="J53" s="315"/>
      <c r="K53" s="315"/>
      <c r="L53" s="315"/>
      <c r="M53" s="315"/>
      <c r="N53" s="315"/>
      <c r="O53" s="315"/>
      <c r="P53" s="315"/>
      <c r="Q53" s="315"/>
    </row>
    <row r="54" spans="1:17" s="58" customFormat="1" ht="22.5" x14ac:dyDescent="0.55000000000000004">
      <c r="A54" s="318"/>
      <c r="B54" s="316" t="s">
        <v>140</v>
      </c>
      <c r="C54" s="319"/>
      <c r="D54" s="320"/>
      <c r="E54" s="240"/>
      <c r="F54" s="320"/>
      <c r="G54" s="240"/>
      <c r="H54" s="240"/>
      <c r="I54" s="321"/>
      <c r="J54" s="240"/>
      <c r="K54" s="240"/>
      <c r="L54" s="320"/>
      <c r="M54" s="322"/>
      <c r="N54" s="323"/>
      <c r="O54" s="323"/>
      <c r="P54" s="323"/>
      <c r="Q54" s="323"/>
    </row>
    <row r="55" spans="1:17" s="58" customFormat="1" ht="22.5" x14ac:dyDescent="0.55000000000000004">
      <c r="A55" s="75"/>
      <c r="B55" s="77"/>
      <c r="C55" s="76"/>
      <c r="D55" s="77"/>
      <c r="E55" s="378"/>
      <c r="F55" s="77"/>
      <c r="G55" s="378"/>
      <c r="H55" s="378"/>
      <c r="I55" s="78"/>
      <c r="J55" s="378"/>
      <c r="K55" s="378"/>
      <c r="L55" s="77"/>
      <c r="M55" s="79"/>
    </row>
    <row r="56" spans="1:17" s="58" customFormat="1" ht="22.5" x14ac:dyDescent="0.55000000000000004">
      <c r="A56" s="75"/>
      <c r="B56" s="77"/>
      <c r="C56" s="76"/>
      <c r="D56" s="77"/>
      <c r="E56" s="378"/>
      <c r="F56" s="77"/>
      <c r="G56" s="378"/>
      <c r="H56" s="378"/>
      <c r="I56" s="78"/>
      <c r="J56" s="378"/>
      <c r="K56" s="378"/>
      <c r="L56" s="77"/>
      <c r="M56" s="79"/>
    </row>
    <row r="57" spans="1:17" s="58" customFormat="1" ht="22.5" x14ac:dyDescent="0.55000000000000004">
      <c r="A57" s="75"/>
      <c r="B57" s="77"/>
      <c r="C57" s="76"/>
      <c r="D57" s="77"/>
      <c r="E57" s="378"/>
      <c r="F57" s="77"/>
      <c r="G57" s="378"/>
      <c r="H57" s="378"/>
      <c r="I57" s="78"/>
      <c r="J57" s="378"/>
      <c r="K57" s="378"/>
      <c r="L57" s="77"/>
      <c r="M57" s="79"/>
    </row>
    <row r="58" spans="1:17" s="58" customFormat="1" ht="22.5" x14ac:dyDescent="0.55000000000000004">
      <c r="A58" s="75"/>
      <c r="B58" s="77"/>
      <c r="C58" s="76"/>
      <c r="D58" s="77"/>
      <c r="E58" s="378"/>
      <c r="F58" s="77"/>
      <c r="G58" s="378"/>
      <c r="H58" s="378"/>
      <c r="I58" s="78"/>
      <c r="J58" s="378"/>
      <c r="K58" s="378"/>
      <c r="L58" s="77"/>
      <c r="M58" s="79"/>
    </row>
    <row r="59" spans="1:17" s="58" customFormat="1" ht="22.5" x14ac:dyDescent="0.55000000000000004">
      <c r="A59" s="75"/>
      <c r="B59" s="77"/>
      <c r="C59" s="76"/>
      <c r="D59" s="77"/>
      <c r="E59" s="378"/>
      <c r="F59" s="77"/>
      <c r="G59" s="378"/>
      <c r="H59" s="378"/>
      <c r="I59" s="78"/>
      <c r="J59" s="378"/>
      <c r="K59" s="378"/>
      <c r="L59" s="77"/>
      <c r="M59" s="79"/>
    </row>
    <row r="60" spans="1:17" s="58" customFormat="1" ht="22.5" x14ac:dyDescent="0.55000000000000004">
      <c r="A60" s="75"/>
      <c r="B60" s="77"/>
      <c r="C60" s="76"/>
      <c r="D60" s="77"/>
      <c r="E60" s="378"/>
      <c r="F60" s="77"/>
      <c r="G60" s="378"/>
      <c r="H60" s="378"/>
      <c r="I60" s="78"/>
      <c r="J60" s="378"/>
      <c r="K60" s="378"/>
      <c r="L60" s="77"/>
      <c r="M60" s="79"/>
    </row>
    <row r="61" spans="1:17" s="58" customFormat="1" ht="22.5" x14ac:dyDescent="0.55000000000000004">
      <c r="A61" s="75"/>
      <c r="B61" s="77"/>
      <c r="C61" s="76"/>
      <c r="D61" s="77"/>
      <c r="E61" s="378"/>
      <c r="F61" s="77"/>
      <c r="G61" s="378"/>
      <c r="H61" s="378"/>
      <c r="I61" s="78"/>
      <c r="J61" s="378"/>
      <c r="K61" s="378"/>
      <c r="L61" s="77"/>
      <c r="M61" s="79"/>
    </row>
    <row r="62" spans="1:17" s="58" customFormat="1" ht="22.5" x14ac:dyDescent="0.55000000000000004">
      <c r="A62" s="75"/>
      <c r="B62" s="77"/>
      <c r="C62" s="76"/>
      <c r="D62" s="77"/>
      <c r="E62" s="378"/>
      <c r="F62" s="77"/>
      <c r="G62" s="378"/>
      <c r="H62" s="378"/>
      <c r="I62" s="78"/>
      <c r="J62" s="378"/>
      <c r="K62" s="378"/>
      <c r="L62" s="77"/>
      <c r="M62" s="79"/>
    </row>
    <row r="63" spans="1:17" s="58" customFormat="1" ht="22.5" x14ac:dyDescent="0.55000000000000004">
      <c r="A63" s="75"/>
      <c r="B63" s="77"/>
      <c r="C63" s="76"/>
      <c r="D63" s="77"/>
      <c r="E63" s="378"/>
      <c r="F63" s="77"/>
      <c r="G63" s="378"/>
      <c r="H63" s="378"/>
      <c r="I63" s="78"/>
      <c r="J63" s="378"/>
      <c r="K63" s="378"/>
      <c r="L63" s="77"/>
      <c r="M63" s="79"/>
    </row>
    <row r="64" spans="1:17" s="58" customFormat="1" ht="22.5" x14ac:dyDescent="0.55000000000000004">
      <c r="A64" s="75"/>
      <c r="B64" s="77"/>
      <c r="C64" s="76"/>
      <c r="D64" s="77"/>
      <c r="E64" s="378"/>
      <c r="F64" s="77"/>
      <c r="G64" s="378"/>
      <c r="H64" s="378"/>
      <c r="I64" s="78"/>
      <c r="J64" s="378"/>
      <c r="K64" s="378"/>
      <c r="L64" s="77"/>
      <c r="M64" s="79"/>
    </row>
    <row r="65" spans="1:14" s="58" customFormat="1" ht="22.5" x14ac:dyDescent="0.55000000000000004">
      <c r="A65" s="75"/>
      <c r="B65" s="77"/>
      <c r="C65" s="76"/>
      <c r="D65" s="77"/>
      <c r="E65" s="378"/>
      <c r="F65" s="77"/>
      <c r="G65" s="378"/>
      <c r="H65" s="378"/>
      <c r="I65" s="78"/>
      <c r="J65" s="378"/>
      <c r="K65" s="378"/>
      <c r="L65" s="77"/>
      <c r="M65" s="79"/>
    </row>
    <row r="66" spans="1:14" s="83" customFormat="1" ht="35.15" customHeight="1" x14ac:dyDescent="0.55000000000000004">
      <c r="A66" s="80"/>
      <c r="B66" s="81"/>
      <c r="C66" s="510"/>
      <c r="D66" s="510"/>
      <c r="E66" s="510"/>
      <c r="F66" s="510"/>
      <c r="G66" s="510"/>
      <c r="H66" s="510"/>
      <c r="I66" s="510"/>
      <c r="J66" s="510"/>
      <c r="K66" s="510"/>
      <c r="L66" s="510"/>
      <c r="M66" s="510"/>
      <c r="N66" s="82"/>
    </row>
    <row r="67" spans="1:14" s="58" customFormat="1" ht="22.5" x14ac:dyDescent="0.55000000000000004">
      <c r="A67" s="511"/>
      <c r="B67" s="511"/>
      <c r="C67" s="511"/>
      <c r="D67" s="511"/>
      <c r="E67" s="511"/>
      <c r="F67" s="511"/>
      <c r="G67" s="511"/>
      <c r="H67" s="511"/>
      <c r="I67" s="511"/>
      <c r="J67" s="511"/>
      <c r="K67" s="511"/>
      <c r="L67" s="511"/>
      <c r="M67" s="511"/>
    </row>
    <row r="68" spans="1:14" s="58" customFormat="1" ht="19.5" customHeight="1" x14ac:dyDescent="0.55000000000000004">
      <c r="A68" s="512"/>
      <c r="B68" s="512"/>
      <c r="C68" s="512"/>
      <c r="D68" s="512"/>
      <c r="E68" s="512"/>
      <c r="F68" s="512"/>
      <c r="G68" s="512"/>
      <c r="H68" s="512"/>
      <c r="I68" s="512"/>
      <c r="J68" s="512"/>
      <c r="K68" s="512"/>
      <c r="L68" s="512"/>
      <c r="M68" s="512"/>
    </row>
    <row r="69" spans="1:14" s="58" customFormat="1" ht="19.5" customHeight="1" x14ac:dyDescent="0.55000000000000004">
      <c r="A69" s="512"/>
      <c r="B69" s="512"/>
      <c r="C69" s="512"/>
      <c r="D69" s="512"/>
      <c r="E69" s="512"/>
      <c r="F69" s="512"/>
      <c r="G69" s="512"/>
      <c r="H69" s="512"/>
      <c r="I69" s="512"/>
      <c r="J69" s="512"/>
      <c r="K69" s="512"/>
      <c r="L69" s="512"/>
      <c r="M69" s="512"/>
    </row>
    <row r="70" spans="1:14" s="58" customFormat="1" ht="40" customHeight="1" x14ac:dyDescent="0.55000000000000004">
      <c r="A70" s="84"/>
      <c r="B70" s="85"/>
      <c r="C70" s="509"/>
      <c r="D70" s="509"/>
      <c r="E70" s="509"/>
      <c r="F70" s="509"/>
      <c r="G70" s="509"/>
      <c r="H70" s="509"/>
      <c r="I70" s="509"/>
      <c r="J70" s="509"/>
      <c r="K70" s="509"/>
      <c r="L70" s="509"/>
      <c r="M70" s="509"/>
    </row>
    <row r="71" spans="1:14" s="58" customFormat="1" ht="40" customHeight="1" x14ac:dyDescent="0.55000000000000004">
      <c r="A71" s="84"/>
      <c r="B71" s="85"/>
      <c r="C71" s="509"/>
      <c r="D71" s="509"/>
      <c r="E71" s="509"/>
      <c r="F71" s="509"/>
      <c r="G71" s="509"/>
      <c r="H71" s="509"/>
      <c r="I71" s="509"/>
      <c r="J71" s="509"/>
      <c r="K71" s="509"/>
      <c r="L71" s="509"/>
      <c r="M71" s="509"/>
    </row>
    <row r="72" spans="1:14" s="58" customFormat="1" ht="35.15" customHeight="1" x14ac:dyDescent="0.55000000000000004">
      <c r="A72" s="86"/>
      <c r="B72" s="81"/>
      <c r="C72" s="510"/>
      <c r="D72" s="510"/>
      <c r="E72" s="510"/>
      <c r="F72" s="510"/>
      <c r="G72" s="510"/>
      <c r="H72" s="510"/>
      <c r="I72" s="510"/>
      <c r="J72" s="510"/>
      <c r="K72" s="510"/>
      <c r="L72" s="510"/>
      <c r="M72" s="510"/>
    </row>
    <row r="73" spans="1:14" ht="22.5" x14ac:dyDescent="0.55000000000000004">
      <c r="A73" s="57"/>
    </row>
    <row r="74" spans="1:14" ht="22.5" x14ac:dyDescent="0.55000000000000004">
      <c r="A74" s="57"/>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 調達の内訳(記入例)</vt:lpstr>
      <vt:lpstr>②自己資金・民間資金(記入例)</vt:lpstr>
      <vt:lpstr>③事業費 (記入例)</vt:lpstr>
      <vt:lpstr>④ 管理的経費 (記入例)</vt:lpstr>
      <vt:lpstr>⑤ 直接事業費 (記入例)</vt:lpstr>
      <vt:lpstr>記入不要</vt:lpstr>
      <vt:lpstr>'① 調達の内訳(記入例)'!Print_Area</vt:lpstr>
      <vt:lpstr>'②自己資金・民間資金(記入例)'!Print_Area</vt:lpstr>
      <vt:lpstr>'③事業費 (記入例)'!Print_Area</vt:lpstr>
      <vt:lpstr>'④ 管理的経費 (記入例)'!Print_Area</vt:lpstr>
      <vt:lpstr>'⑤ 直接事業費 (記入例)'!Print_Area</vt:lpstr>
      <vt:lpstr>記入不要!Print_Area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2020-07-18T13:08:37Z</dcterms:created>
  <dcterms:modified xsi:type="dcterms:W3CDTF">2020-07-18T13:08:57Z</dcterms:modified>
  <cp:category/>
  <cp:contentStatus/>
</cp:coreProperties>
</file>